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D8" i="1" l="1"/>
  <c r="DC8" i="1"/>
  <c r="DB8" i="1"/>
  <c r="DA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V8" i="1"/>
  <c r="BU8" i="1"/>
  <c r="BT8" i="1"/>
  <c r="BS8" i="1"/>
  <c r="BP8" i="1"/>
  <c r="BO8" i="1"/>
  <c r="BR8" i="1" s="1"/>
  <c r="BN8" i="1"/>
  <c r="BK8" i="1"/>
  <c r="BI8" i="1"/>
  <c r="BH8" i="1"/>
  <c r="BG8" i="1"/>
  <c r="BF8" i="1"/>
  <c r="BJ8" i="1" s="1"/>
  <c r="BE8" i="1"/>
  <c r="BD8" i="1"/>
  <c r="BC8" i="1"/>
  <c r="BB8" i="1"/>
  <c r="BA8" i="1"/>
  <c r="AZ8" i="1"/>
  <c r="AY8" i="1"/>
  <c r="AX8" i="1"/>
  <c r="AV8" i="1"/>
  <c r="AU8" i="1"/>
  <c r="AT8" i="1"/>
  <c r="AR8" i="1"/>
  <c r="AQ8" i="1"/>
  <c r="AS8" i="1" s="1"/>
  <c r="AL8" i="1"/>
  <c r="AN8" i="1" s="1"/>
  <c r="AJ8" i="1"/>
  <c r="AK8" i="1" s="1"/>
  <c r="AI8" i="1"/>
  <c r="AH8" i="1"/>
  <c r="AG8" i="1"/>
  <c r="AF8" i="1"/>
  <c r="AE8" i="1"/>
  <c r="AD8" i="1"/>
  <c r="AC8" i="1"/>
  <c r="AB8" i="1"/>
  <c r="AA8" i="1"/>
  <c r="X8" i="1"/>
  <c r="Z8" i="1" s="1"/>
  <c r="W8" i="1"/>
  <c r="Y8" i="1" s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F7" i="1"/>
  <c r="DF8" i="1" s="1"/>
  <c r="DA7" i="1"/>
  <c r="CU7" i="1"/>
  <c r="CG7" i="1"/>
  <c r="CE7" i="1"/>
  <c r="BV7" i="1"/>
  <c r="CX7" i="1" s="1"/>
  <c r="CX8" i="1" s="1"/>
  <c r="BO7" i="1"/>
  <c r="BR7" i="1" s="1"/>
  <c r="BK7" i="1"/>
  <c r="BJ7" i="1"/>
  <c r="AW7" i="1"/>
  <c r="AW8" i="1" s="1"/>
  <c r="AS7" i="1"/>
  <c r="AO7" i="1"/>
  <c r="AO8" i="1" s="1"/>
  <c r="AN7" i="1"/>
  <c r="AP7" i="1" s="1"/>
  <c r="AP8" i="1" s="1"/>
  <c r="AK7" i="1"/>
  <c r="Y7" i="1"/>
  <c r="X7" i="1"/>
  <c r="Z7" i="1" s="1"/>
  <c r="BL7" i="1" l="1"/>
  <c r="BL8" i="1" s="1"/>
  <c r="BM7" i="1" l="1"/>
  <c r="BM8" i="1" l="1"/>
  <c r="DG7" i="1"/>
  <c r="DG8" i="1" s="1"/>
</calcChain>
</file>

<file path=xl/sharedStrings.xml><?xml version="1.0" encoding="utf-8"?>
<sst xmlns="http://schemas.openxmlformats.org/spreadsheetml/2006/main" count="149" uniqueCount="56">
  <si>
    <t>2021 жылдың 1 қыркүйегіне арналған штаттық кесте</t>
  </si>
  <si>
    <t xml:space="preserve">Бекітемін: басшы А. и. Акмагамбетова                                         </t>
  </si>
  <si>
    <t>Атауы
мектептер</t>
  </si>
  <si>
    <t xml:space="preserve">     Директоры</t>
  </si>
  <si>
    <t>Директордың оқу-тәрбие жұмысы жөніндегі орынбасары</t>
  </si>
  <si>
    <t>Директордың тәрбие ісі жөніндегі орынбасары</t>
  </si>
  <si>
    <t>Директордың бейінді оқыту жөніндегі орынбасары</t>
  </si>
  <si>
    <t>Ақпараттандыру жөніндегі директордың орынбасары</t>
  </si>
  <si>
    <t>Директордың ресурстық орталық жөніндегі орынбасары</t>
  </si>
  <si>
    <t>Шаруашылық бөлігі бойынша директордың орынбасары</t>
  </si>
  <si>
    <t xml:space="preserve">          Завхоз</t>
  </si>
  <si>
    <t>Хатшы</t>
  </si>
  <si>
    <t xml:space="preserve">                     күзетші</t>
  </si>
  <si>
    <t xml:space="preserve">                      Жүргізуші </t>
  </si>
  <si>
    <t>Жабдық жөніндегі Инженер</t>
  </si>
  <si>
    <t xml:space="preserve">                    Лаборант</t>
  </si>
  <si>
    <t>Жинақтау жөніндегі жұмысшы ғимараттарға қызмет көрсету және жөндеу</t>
  </si>
  <si>
    <t>Қызметтік үй-жайды жинаушы</t>
  </si>
  <si>
    <t xml:space="preserve">        Аула сыпырушы</t>
  </si>
  <si>
    <t xml:space="preserve">                    Кітапханашы</t>
  </si>
  <si>
    <t>Тәрбиеші</t>
  </si>
  <si>
    <t>НВП</t>
  </si>
  <si>
    <t>МПО</t>
  </si>
  <si>
    <t>Іс-жүргізуші</t>
  </si>
  <si>
    <t>От жағушылар</t>
  </si>
  <si>
    <t xml:space="preserve">Истопники </t>
  </si>
  <si>
    <t>ГПД тәрбиешісі</t>
  </si>
  <si>
    <t>Клосмит сантехникасы</t>
  </si>
  <si>
    <t>Психолог мұғалімі</t>
  </si>
  <si>
    <t>Аға тәлімгер</t>
  </si>
  <si>
    <t>Аудармашы</t>
  </si>
  <si>
    <t>Э/монтер</t>
  </si>
  <si>
    <t xml:space="preserve">Вахтер </t>
  </si>
  <si>
    <t>Логопед</t>
  </si>
  <si>
    <t>Әлеуметтік педагог</t>
  </si>
  <si>
    <t>Дефектолог</t>
  </si>
  <si>
    <t>Музыкалық жетекші</t>
  </si>
  <si>
    <t>Программист IT маманы</t>
  </si>
  <si>
    <t>Дене шынықтыру нұсқаушысы</t>
  </si>
  <si>
    <t>Киім ілгіш</t>
  </si>
  <si>
    <t>Ағаш ұстасы</t>
  </si>
  <si>
    <t>кіші тіркеу органы</t>
  </si>
  <si>
    <t>Оқытушы-көмекші</t>
  </si>
  <si>
    <t>бірлік барлығы</t>
  </si>
  <si>
    <t>Барлық сома</t>
  </si>
  <si>
    <t>саны</t>
  </si>
  <si>
    <t>еңбекақы</t>
  </si>
  <si>
    <t>жалақы</t>
  </si>
  <si>
    <t>қосымша ақы</t>
  </si>
  <si>
    <t>нақты жалақы</t>
  </si>
  <si>
    <t>Нақты жалақы</t>
  </si>
  <si>
    <t>Зиянды болуға арналған қосымша 30%</t>
  </si>
  <si>
    <t>Барлық техникалық қызметкерлер</t>
  </si>
  <si>
    <t>ОСШ №31 (с.Ошаганды)</t>
  </si>
  <si>
    <t>Итого</t>
  </si>
  <si>
    <t>Бас экономист                                           Первушина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</si>
</sst>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Narrow"/>
      <family val="2"/>
    </font>
    <font>
      <b/>
      <sz val="10"/>
      <name val="Arial Narrow"/>
      <family val="2"/>
    </font>
    <font>
      <b/>
      <sz val="10"/>
      <name val="Arial Narrow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/>
    <xf numFmtId="0" fontId="0" fillId="0" borderId="0" xfId="0" applyFill="1"/>
    <xf numFmtId="0" fontId="0" fillId="0" borderId="0" xfId="0" applyFill="1" applyBorder="1" applyAlignment="1"/>
    <xf numFmtId="0" fontId="0" fillId="2" borderId="0" xfId="0" applyFill="1" applyBorder="1" applyAlignment="1"/>
    <xf numFmtId="49" fontId="0" fillId="0" borderId="0" xfId="0" applyNumberFormat="1" applyFill="1"/>
    <xf numFmtId="0" fontId="0" fillId="0" borderId="0" xfId="0" applyFill="1" applyBorder="1"/>
    <xf numFmtId="0" fontId="0" fillId="0" borderId="0" xfId="0" applyNumberFormat="1" applyFill="1"/>
    <xf numFmtId="0" fontId="3" fillId="0" borderId="0" xfId="0" applyFont="1" applyFill="1"/>
    <xf numFmtId="0" fontId="2" fillId="2" borderId="0" xfId="0" applyFont="1" applyFill="1"/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0" fillId="2" borderId="5" xfId="0" applyFill="1" applyBorder="1"/>
    <xf numFmtId="0" fontId="6" fillId="2" borderId="6" xfId="0" applyFont="1" applyFill="1" applyBorder="1"/>
    <xf numFmtId="0" fontId="3" fillId="2" borderId="6" xfId="0" applyFont="1" applyFill="1" applyBorder="1"/>
    <xf numFmtId="0" fontId="3" fillId="2" borderId="5" xfId="0" applyNumberFormat="1" applyFont="1" applyFill="1" applyBorder="1"/>
    <xf numFmtId="49" fontId="3" fillId="2" borderId="5" xfId="0" applyNumberFormat="1" applyFont="1" applyFill="1" applyBorder="1"/>
    <xf numFmtId="0" fontId="3" fillId="2" borderId="6" xfId="0" applyNumberFormat="1" applyFont="1" applyFill="1" applyBorder="1"/>
    <xf numFmtId="0" fontId="3" fillId="2" borderId="2" xfId="0" applyFont="1" applyFill="1" applyBorder="1"/>
    <xf numFmtId="0" fontId="3" fillId="2" borderId="9" xfId="0" applyFont="1" applyFill="1" applyBorder="1"/>
    <xf numFmtId="0" fontId="3" fillId="2" borderId="3" xfId="0" applyFont="1" applyFill="1" applyBorder="1"/>
    <xf numFmtId="0" fontId="3" fillId="2" borderId="5" xfId="0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49" fontId="3" fillId="2" borderId="2" xfId="0" applyNumberFormat="1" applyFont="1" applyFill="1" applyBorder="1"/>
    <xf numFmtId="2" fontId="3" fillId="2" borderId="5" xfId="0" applyNumberFormat="1" applyFont="1" applyFill="1" applyBorder="1"/>
    <xf numFmtId="0" fontId="4" fillId="3" borderId="5" xfId="0" applyFont="1" applyFill="1" applyBorder="1"/>
    <xf numFmtId="0" fontId="4" fillId="3" borderId="2" xfId="0" applyFont="1" applyFill="1" applyBorder="1"/>
    <xf numFmtId="0" fontId="4" fillId="2" borderId="2" xfId="0" applyFont="1" applyFill="1" applyBorder="1"/>
    <xf numFmtId="0" fontId="4" fillId="3" borderId="6" xfId="0" applyFont="1" applyFill="1" applyBorder="1"/>
    <xf numFmtId="2" fontId="4" fillId="3" borderId="2" xfId="0" applyNumberFormat="1" applyFont="1" applyFill="1" applyBorder="1"/>
    <xf numFmtId="0" fontId="4" fillId="3" borderId="6" xfId="0" applyNumberFormat="1" applyFont="1" applyFill="1" applyBorder="1"/>
    <xf numFmtId="0" fontId="4" fillId="2" borderId="6" xfId="0" applyFont="1" applyFill="1" applyBorder="1"/>
    <xf numFmtId="0" fontId="4" fillId="3" borderId="7" xfId="0" applyFont="1" applyFill="1" applyBorder="1"/>
    <xf numFmtId="0" fontId="5" fillId="3" borderId="5" xfId="0" applyFont="1" applyFill="1" applyBorder="1"/>
    <xf numFmtId="49" fontId="4" fillId="3" borderId="2" xfId="0" applyNumberFormat="1" applyFont="1" applyFill="1" applyBorder="1"/>
    <xf numFmtId="0" fontId="4" fillId="3" borderId="9" xfId="0" applyFont="1" applyFill="1" applyBorder="1"/>
    <xf numFmtId="0" fontId="4" fillId="3" borderId="2" xfId="0" applyNumberFormat="1" applyFont="1" applyFill="1" applyBorder="1"/>
    <xf numFmtId="2" fontId="4" fillId="3" borderId="5" xfId="0" applyNumberFormat="1" applyFont="1" applyFill="1" applyBorder="1"/>
    <xf numFmtId="0" fontId="0" fillId="2" borderId="0" xfId="0" applyFill="1" applyBorder="1"/>
    <xf numFmtId="49" fontId="0" fillId="2" borderId="0" xfId="0" applyNumberFormat="1" applyFill="1"/>
    <xf numFmtId="0" fontId="0" fillId="2" borderId="0" xfId="0" applyNumberFormat="1" applyFill="1"/>
    <xf numFmtId="0" fontId="3" fillId="2" borderId="0" xfId="0" applyFont="1" applyFill="1"/>
    <xf numFmtId="2" fontId="3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0"/>
  <sheetViews>
    <sheetView tabSelected="1" topLeftCell="CN1" workbookViewId="0">
      <selection activeCell="K17" sqref="K17"/>
    </sheetView>
  </sheetViews>
  <sheetFormatPr defaultRowHeight="15" x14ac:dyDescent="0.25"/>
  <sheetData>
    <row r="1" spans="1:111" x14ac:dyDescent="0.25">
      <c r="A1" s="1"/>
      <c r="B1" s="1"/>
      <c r="C1" s="1"/>
      <c r="D1" s="1"/>
      <c r="E1" s="1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</v>
      </c>
      <c r="R1" s="3"/>
      <c r="S1" s="3"/>
      <c r="T1" s="3"/>
      <c r="U1" s="3"/>
      <c r="V1" s="3"/>
      <c r="W1" s="3"/>
      <c r="X1" s="3"/>
      <c r="Y1" s="3"/>
      <c r="AF1" s="4"/>
      <c r="AG1" s="4"/>
      <c r="AH1" s="5"/>
      <c r="AI1" s="4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1"/>
      <c r="BF1" s="6"/>
      <c r="BG1" s="5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7"/>
      <c r="BV1" s="4"/>
      <c r="BW1" s="8"/>
      <c r="BX1" s="9"/>
      <c r="BY1" s="9"/>
      <c r="BZ1" s="7"/>
      <c r="CA1" s="7"/>
      <c r="CB1" s="4"/>
      <c r="CC1" s="10"/>
      <c r="CD1" s="4"/>
      <c r="CE1" s="4"/>
      <c r="CF1" s="4"/>
      <c r="CG1" s="4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</row>
    <row r="2" spans="1:111" x14ac:dyDescent="0.2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2"/>
      <c r="T2" s="2"/>
      <c r="U2" s="2"/>
      <c r="V2" s="3"/>
      <c r="W2" s="11"/>
      <c r="X2" s="3"/>
      <c r="Y2" s="3"/>
      <c r="Z2" s="3"/>
      <c r="AA2" s="3"/>
      <c r="AB2" s="3"/>
      <c r="AC2" s="3"/>
      <c r="AD2" s="3"/>
      <c r="AE2" s="3"/>
      <c r="AF2" s="4"/>
      <c r="AG2" s="4"/>
      <c r="AH2" s="5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1"/>
      <c r="BF2" s="6"/>
      <c r="BG2" s="5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7"/>
      <c r="BV2" s="4"/>
      <c r="BW2" s="8"/>
      <c r="BX2" s="9"/>
      <c r="BY2" s="9"/>
      <c r="BZ2" s="7"/>
      <c r="CA2" s="7"/>
      <c r="CB2" s="4"/>
      <c r="CC2" s="10"/>
      <c r="CD2" s="4"/>
      <c r="CE2" s="4"/>
      <c r="CF2" s="4"/>
      <c r="CG2" s="4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</row>
    <row r="3" spans="1:11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12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12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9"/>
      <c r="BY3" s="9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</row>
    <row r="4" spans="1:1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2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12"/>
      <c r="BG4" s="12"/>
      <c r="BH4" s="12"/>
      <c r="BI4" s="12"/>
      <c r="BJ4" s="12"/>
      <c r="BK4" s="12"/>
      <c r="BL4" s="12"/>
      <c r="BM4" s="12"/>
      <c r="BN4" s="4"/>
      <c r="BO4" s="4"/>
      <c r="BP4" s="4"/>
      <c r="BQ4" s="4"/>
      <c r="BR4" s="4"/>
      <c r="BS4" s="4"/>
      <c r="BT4" s="4"/>
      <c r="BU4" s="4"/>
      <c r="BV4" s="4"/>
      <c r="BW4" s="4"/>
      <c r="BX4" s="9"/>
      <c r="BY4" s="9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</row>
    <row r="5" spans="1:111" ht="57" customHeight="1" x14ac:dyDescent="0.25">
      <c r="A5" s="13" t="s">
        <v>2</v>
      </c>
      <c r="B5" s="14"/>
      <c r="C5" s="15">
        <v>2020</v>
      </c>
      <c r="D5" s="15">
        <v>2021</v>
      </c>
      <c r="E5" s="16" t="s">
        <v>3</v>
      </c>
      <c r="F5" s="17"/>
      <c r="G5" s="16" t="s">
        <v>4</v>
      </c>
      <c r="H5" s="17"/>
      <c r="I5" s="16" t="s">
        <v>5</v>
      </c>
      <c r="J5" s="17"/>
      <c r="K5" s="16" t="s">
        <v>6</v>
      </c>
      <c r="L5" s="17"/>
      <c r="M5" s="16" t="s">
        <v>7</v>
      </c>
      <c r="N5" s="17"/>
      <c r="O5" s="16" t="s">
        <v>8</v>
      </c>
      <c r="P5" s="17"/>
      <c r="Q5" s="16" t="s">
        <v>9</v>
      </c>
      <c r="R5" s="17"/>
      <c r="S5" s="18" t="s">
        <v>10</v>
      </c>
      <c r="T5" s="19"/>
      <c r="U5" s="16" t="s">
        <v>11</v>
      </c>
      <c r="V5" s="17"/>
      <c r="W5" s="16" t="s">
        <v>12</v>
      </c>
      <c r="X5" s="20"/>
      <c r="Y5" s="20"/>
      <c r="Z5" s="17"/>
      <c r="AA5" s="21" t="s">
        <v>13</v>
      </c>
      <c r="AB5" s="22"/>
      <c r="AC5" s="22"/>
      <c r="AD5" s="22"/>
      <c r="AE5" s="23"/>
      <c r="AF5" s="21" t="s">
        <v>14</v>
      </c>
      <c r="AG5" s="23"/>
      <c r="AH5" s="21" t="s">
        <v>15</v>
      </c>
      <c r="AI5" s="23"/>
      <c r="AJ5" s="21" t="s">
        <v>16</v>
      </c>
      <c r="AK5" s="23"/>
      <c r="AL5" s="21" t="s">
        <v>17</v>
      </c>
      <c r="AM5" s="22"/>
      <c r="AN5" s="22"/>
      <c r="AO5" s="22"/>
      <c r="AP5" s="23"/>
      <c r="AQ5" s="21" t="s">
        <v>18</v>
      </c>
      <c r="AR5" s="22"/>
      <c r="AS5" s="23"/>
      <c r="AT5" s="21" t="s">
        <v>19</v>
      </c>
      <c r="AU5" s="22"/>
      <c r="AV5" s="22"/>
      <c r="AW5" s="23"/>
      <c r="AX5" s="21" t="s">
        <v>20</v>
      </c>
      <c r="AY5" s="23"/>
      <c r="AZ5" s="21" t="s">
        <v>21</v>
      </c>
      <c r="BA5" s="23"/>
      <c r="BB5" s="21" t="s">
        <v>22</v>
      </c>
      <c r="BC5" s="23"/>
      <c r="BD5" s="21" t="s">
        <v>23</v>
      </c>
      <c r="BE5" s="23"/>
      <c r="BF5" s="21" t="s">
        <v>24</v>
      </c>
      <c r="BG5" s="22"/>
      <c r="BH5" s="22"/>
      <c r="BI5" s="22"/>
      <c r="BJ5" s="22"/>
      <c r="BK5" s="22"/>
      <c r="BL5" s="22"/>
      <c r="BM5" s="23"/>
      <c r="BN5" s="21" t="s">
        <v>25</v>
      </c>
      <c r="BO5" s="22"/>
      <c r="BP5" s="22"/>
      <c r="BQ5" s="22"/>
      <c r="BR5" s="23"/>
      <c r="BS5" s="24" t="s">
        <v>26</v>
      </c>
      <c r="BT5" s="24"/>
      <c r="BU5" s="24" t="s">
        <v>27</v>
      </c>
      <c r="BV5" s="24"/>
      <c r="BW5" s="25"/>
      <c r="BX5" s="26" t="s">
        <v>28</v>
      </c>
      <c r="BY5" s="27"/>
      <c r="BZ5" s="21" t="s">
        <v>29</v>
      </c>
      <c r="CA5" s="23"/>
      <c r="CB5" s="28" t="s">
        <v>30</v>
      </c>
      <c r="CC5" s="29"/>
      <c r="CD5" s="28" t="s">
        <v>31</v>
      </c>
      <c r="CE5" s="29"/>
      <c r="CF5" s="30" t="s">
        <v>32</v>
      </c>
      <c r="CG5" s="31"/>
      <c r="CH5" s="21" t="s">
        <v>33</v>
      </c>
      <c r="CI5" s="23"/>
      <c r="CJ5" s="21" t="s">
        <v>34</v>
      </c>
      <c r="CK5" s="23"/>
      <c r="CL5" s="21" t="s">
        <v>35</v>
      </c>
      <c r="CM5" s="23"/>
      <c r="CN5" s="21" t="s">
        <v>36</v>
      </c>
      <c r="CO5" s="23"/>
      <c r="CP5" s="21" t="s">
        <v>37</v>
      </c>
      <c r="CQ5" s="23"/>
      <c r="CR5" s="21" t="s">
        <v>38</v>
      </c>
      <c r="CS5" s="23"/>
      <c r="CT5" s="21" t="s">
        <v>39</v>
      </c>
      <c r="CU5" s="23"/>
      <c r="CV5" s="24" t="s">
        <v>40</v>
      </c>
      <c r="CW5" s="24"/>
      <c r="CX5" s="24"/>
      <c r="CY5" s="24"/>
      <c r="CZ5" s="24"/>
      <c r="DA5" s="24"/>
      <c r="DB5" s="24" t="s">
        <v>41</v>
      </c>
      <c r="DC5" s="24"/>
      <c r="DD5" s="21" t="s">
        <v>42</v>
      </c>
      <c r="DE5" s="23"/>
      <c r="DF5" s="32" t="s">
        <v>43</v>
      </c>
      <c r="DG5" s="33" t="s">
        <v>44</v>
      </c>
    </row>
    <row r="6" spans="1:111" ht="63.75" x14ac:dyDescent="0.25">
      <c r="A6" s="34"/>
      <c r="B6" s="14">
        <v>2008</v>
      </c>
      <c r="C6" s="35"/>
      <c r="D6" s="35"/>
      <c r="E6" s="36" t="s">
        <v>45</v>
      </c>
      <c r="F6" s="36" t="s">
        <v>46</v>
      </c>
      <c r="G6" s="36" t="s">
        <v>45</v>
      </c>
      <c r="H6" s="36" t="s">
        <v>46</v>
      </c>
      <c r="I6" s="36" t="s">
        <v>45</v>
      </c>
      <c r="J6" s="36" t="s">
        <v>46</v>
      </c>
      <c r="K6" s="36" t="s">
        <v>45</v>
      </c>
      <c r="L6" s="36" t="s">
        <v>46</v>
      </c>
      <c r="M6" s="36" t="s">
        <v>45</v>
      </c>
      <c r="N6" s="36" t="s">
        <v>46</v>
      </c>
      <c r="O6" s="36" t="s">
        <v>45</v>
      </c>
      <c r="P6" s="36" t="s">
        <v>46</v>
      </c>
      <c r="Q6" s="36" t="s">
        <v>45</v>
      </c>
      <c r="R6" s="36" t="s">
        <v>46</v>
      </c>
      <c r="S6" s="36" t="s">
        <v>45</v>
      </c>
      <c r="T6" s="36" t="s">
        <v>46</v>
      </c>
      <c r="U6" s="36" t="s">
        <v>45</v>
      </c>
      <c r="V6" s="36" t="s">
        <v>46</v>
      </c>
      <c r="W6" s="36" t="s">
        <v>45</v>
      </c>
      <c r="X6" s="36" t="s">
        <v>47</v>
      </c>
      <c r="Y6" s="36" t="s">
        <v>48</v>
      </c>
      <c r="Z6" s="36" t="s">
        <v>46</v>
      </c>
      <c r="AA6" s="36" t="s">
        <v>45</v>
      </c>
      <c r="AB6" s="25" t="s">
        <v>47</v>
      </c>
      <c r="AC6" s="37" t="s">
        <v>47</v>
      </c>
      <c r="AD6" s="36" t="s">
        <v>48</v>
      </c>
      <c r="AE6" s="36" t="s">
        <v>46</v>
      </c>
      <c r="AF6" s="36" t="s">
        <v>45</v>
      </c>
      <c r="AG6" s="36" t="s">
        <v>46</v>
      </c>
      <c r="AH6" s="36" t="s">
        <v>45</v>
      </c>
      <c r="AI6" s="36" t="s">
        <v>46</v>
      </c>
      <c r="AJ6" s="36" t="s">
        <v>45</v>
      </c>
      <c r="AK6" s="36" t="s">
        <v>46</v>
      </c>
      <c r="AL6" s="36" t="s">
        <v>45</v>
      </c>
      <c r="AM6" s="36" t="s">
        <v>45</v>
      </c>
      <c r="AN6" s="37" t="s">
        <v>47</v>
      </c>
      <c r="AO6" s="36" t="s">
        <v>48</v>
      </c>
      <c r="AP6" s="36" t="s">
        <v>46</v>
      </c>
      <c r="AQ6" s="36" t="s">
        <v>45</v>
      </c>
      <c r="AR6" s="25" t="s">
        <v>49</v>
      </c>
      <c r="AS6" s="36" t="s">
        <v>46</v>
      </c>
      <c r="AT6" s="36" t="s">
        <v>45</v>
      </c>
      <c r="AU6" s="37" t="s">
        <v>47</v>
      </c>
      <c r="AV6" s="36" t="s">
        <v>48</v>
      </c>
      <c r="AW6" s="36" t="s">
        <v>46</v>
      </c>
      <c r="AX6" s="36" t="s">
        <v>45</v>
      </c>
      <c r="AY6" s="36" t="s">
        <v>46</v>
      </c>
      <c r="AZ6" s="36" t="s">
        <v>45</v>
      </c>
      <c r="BA6" s="36" t="s">
        <v>46</v>
      </c>
      <c r="BB6" s="36" t="s">
        <v>45</v>
      </c>
      <c r="BC6" s="36" t="s">
        <v>46</v>
      </c>
      <c r="BD6" s="36" t="s">
        <v>45</v>
      </c>
      <c r="BE6" s="36" t="s">
        <v>46</v>
      </c>
      <c r="BF6" s="36" t="s">
        <v>45</v>
      </c>
      <c r="BG6" s="37" t="s">
        <v>47</v>
      </c>
      <c r="BH6" s="36" t="s">
        <v>48</v>
      </c>
      <c r="BI6" s="25" t="s">
        <v>50</v>
      </c>
      <c r="BJ6" s="37" t="s">
        <v>47</v>
      </c>
      <c r="BK6" s="25" t="s">
        <v>51</v>
      </c>
      <c r="BL6" s="38">
        <v>0.1</v>
      </c>
      <c r="BM6" s="36" t="s">
        <v>46</v>
      </c>
      <c r="BN6" s="36" t="s">
        <v>45</v>
      </c>
      <c r="BO6" s="37" t="s">
        <v>47</v>
      </c>
      <c r="BP6" s="25" t="s">
        <v>51</v>
      </c>
      <c r="BQ6" s="38">
        <v>0.1</v>
      </c>
      <c r="BR6" s="36" t="s">
        <v>46</v>
      </c>
      <c r="BS6" s="36" t="s">
        <v>45</v>
      </c>
      <c r="BT6" s="36" t="s">
        <v>46</v>
      </c>
      <c r="BU6" s="36" t="s">
        <v>45</v>
      </c>
      <c r="BV6" s="36" t="s">
        <v>46</v>
      </c>
      <c r="BW6" s="25"/>
      <c r="BX6" s="36" t="s">
        <v>45</v>
      </c>
      <c r="BY6" s="36" t="s">
        <v>46</v>
      </c>
      <c r="BZ6" s="36" t="s">
        <v>45</v>
      </c>
      <c r="CA6" s="36" t="s">
        <v>46</v>
      </c>
      <c r="CB6" s="36" t="s">
        <v>45</v>
      </c>
      <c r="CC6" s="36" t="s">
        <v>46</v>
      </c>
      <c r="CD6" s="36" t="s">
        <v>45</v>
      </c>
      <c r="CE6" s="36" t="s">
        <v>46</v>
      </c>
      <c r="CF6" s="36" t="s">
        <v>45</v>
      </c>
      <c r="CG6" s="36" t="s">
        <v>46</v>
      </c>
      <c r="CH6" s="36" t="s">
        <v>45</v>
      </c>
      <c r="CI6" s="36" t="s">
        <v>46</v>
      </c>
      <c r="CJ6" s="36" t="s">
        <v>45</v>
      </c>
      <c r="CK6" s="36" t="s">
        <v>46</v>
      </c>
      <c r="CL6" s="36" t="s">
        <v>45</v>
      </c>
      <c r="CM6" s="36" t="s">
        <v>46</v>
      </c>
      <c r="CN6" s="36" t="s">
        <v>45</v>
      </c>
      <c r="CO6" s="36" t="s">
        <v>46</v>
      </c>
      <c r="CP6" s="36" t="s">
        <v>45</v>
      </c>
      <c r="CQ6" s="36" t="s">
        <v>46</v>
      </c>
      <c r="CR6" s="36" t="s">
        <v>45</v>
      </c>
      <c r="CS6" s="36" t="s">
        <v>46</v>
      </c>
      <c r="CT6" s="36" t="s">
        <v>45</v>
      </c>
      <c r="CU6" s="36" t="s">
        <v>46</v>
      </c>
      <c r="CV6" s="36" t="s">
        <v>45</v>
      </c>
      <c r="CW6" s="39" t="s">
        <v>50</v>
      </c>
      <c r="CX6" s="39" t="s">
        <v>52</v>
      </c>
      <c r="CY6" s="36" t="s">
        <v>46</v>
      </c>
      <c r="CZ6" s="40"/>
      <c r="DA6" s="36" t="s">
        <v>46</v>
      </c>
      <c r="DB6" s="36" t="s">
        <v>45</v>
      </c>
      <c r="DC6" s="36" t="s">
        <v>46</v>
      </c>
      <c r="DD6" s="36" t="s">
        <v>45</v>
      </c>
      <c r="DE6" s="36" t="s">
        <v>46</v>
      </c>
      <c r="DF6" s="41"/>
      <c r="DG6" s="42"/>
    </row>
    <row r="7" spans="1:111" x14ac:dyDescent="0.25">
      <c r="A7" s="43" t="s">
        <v>53</v>
      </c>
      <c r="B7" s="44">
        <v>10</v>
      </c>
      <c r="C7" s="45">
        <v>8</v>
      </c>
      <c r="D7" s="45">
        <v>8</v>
      </c>
      <c r="E7" s="45">
        <v>1</v>
      </c>
      <c r="F7" s="45">
        <v>198195.9375</v>
      </c>
      <c r="G7" s="45">
        <v>0.5</v>
      </c>
      <c r="H7" s="45">
        <v>102565.03125</v>
      </c>
      <c r="I7" s="45">
        <v>0.5</v>
      </c>
      <c r="J7" s="45">
        <v>102565.03125</v>
      </c>
      <c r="K7" s="45"/>
      <c r="L7" s="45"/>
      <c r="M7" s="45"/>
      <c r="N7" s="45"/>
      <c r="O7" s="45"/>
      <c r="P7" s="45"/>
      <c r="Q7" s="45"/>
      <c r="R7" s="45"/>
      <c r="S7" s="45">
        <v>0.5</v>
      </c>
      <c r="T7" s="45">
        <v>42097</v>
      </c>
      <c r="U7" s="46"/>
      <c r="V7" s="47"/>
      <c r="W7" s="48">
        <v>3</v>
      </c>
      <c r="X7" s="48">
        <f t="shared" ref="X7:X8" si="0">49020.69*W7</f>
        <v>147062.07</v>
      </c>
      <c r="Y7" s="48">
        <f t="shared" ref="Y7:Y8" si="1">6893*W7</f>
        <v>20679</v>
      </c>
      <c r="Z7" s="48">
        <f t="shared" ref="Z7:Z8" si="2">X7+Y7</f>
        <v>167741.07</v>
      </c>
      <c r="AA7" s="45"/>
      <c r="AB7" s="45"/>
      <c r="AC7" s="45"/>
      <c r="AD7" s="45"/>
      <c r="AE7" s="45"/>
      <c r="AF7" s="45"/>
      <c r="AG7" s="45"/>
      <c r="AH7" s="45"/>
      <c r="AI7" s="45"/>
      <c r="AJ7" s="45">
        <v>0.5</v>
      </c>
      <c r="AK7" s="48">
        <f t="shared" ref="AK7:AK8" si="3">AJ7*49728.57</f>
        <v>24864.285</v>
      </c>
      <c r="AL7" s="49">
        <v>2.5</v>
      </c>
      <c r="AM7" s="50"/>
      <c r="AN7" s="51">
        <f t="shared" ref="AN7" si="4">AL7*49728.57</f>
        <v>124321.425</v>
      </c>
      <c r="AO7" s="51">
        <f t="shared" ref="AO7" si="5">AL7*5309</f>
        <v>13272.5</v>
      </c>
      <c r="AP7" s="51">
        <f t="shared" ref="AP7" si="6">AN7+AO7</f>
        <v>137593.92499999999</v>
      </c>
      <c r="AQ7" s="45"/>
      <c r="AR7" s="45"/>
      <c r="AS7" s="48">
        <f t="shared" ref="AS7:AS8" si="7">AQ7*49020.69</f>
        <v>0</v>
      </c>
      <c r="AT7" s="45">
        <v>0.5</v>
      </c>
      <c r="AU7" s="45">
        <v>42583.75</v>
      </c>
      <c r="AV7" s="45">
        <v>2654.5</v>
      </c>
      <c r="AW7" s="48">
        <f t="shared" ref="AW7" si="8">AU7+AV7</f>
        <v>45238.25</v>
      </c>
      <c r="AX7" s="45">
        <v>1</v>
      </c>
      <c r="AY7" s="45">
        <v>128844.375</v>
      </c>
      <c r="AZ7" s="45"/>
      <c r="BA7" s="45"/>
      <c r="BB7" s="45"/>
      <c r="BC7" s="45"/>
      <c r="BD7" s="45">
        <v>0.5</v>
      </c>
      <c r="BE7" s="45">
        <v>36256.6875</v>
      </c>
      <c r="BF7" s="45">
        <v>4</v>
      </c>
      <c r="BG7" s="48">
        <v>55408</v>
      </c>
      <c r="BH7" s="45">
        <v>21518.6</v>
      </c>
      <c r="BI7" s="48">
        <v>76926.600000000006</v>
      </c>
      <c r="BJ7" s="48">
        <f t="shared" ref="BJ7:BJ8" si="9">BF7*50259.48</f>
        <v>201037.92</v>
      </c>
      <c r="BK7" s="48">
        <f>5309*BF7</f>
        <v>21236</v>
      </c>
      <c r="BL7" s="48">
        <f>BJ7*10%</f>
        <v>20103.792000000001</v>
      </c>
      <c r="BM7" s="48">
        <f>BJ7+BK7+BL7</f>
        <v>242377.712</v>
      </c>
      <c r="BN7" s="45"/>
      <c r="BO7" s="45">
        <f t="shared" ref="BO7" si="10">47073*BN7</f>
        <v>0</v>
      </c>
      <c r="BP7" s="45"/>
      <c r="BQ7" s="45"/>
      <c r="BR7" s="45">
        <f t="shared" ref="BR7:BR8" si="11">BO7+BP7</f>
        <v>0</v>
      </c>
      <c r="BS7" s="50"/>
      <c r="BT7" s="52"/>
      <c r="BU7" s="45"/>
      <c r="BV7" s="53">
        <f t="shared" ref="BV7:BV8" si="12">BU7*50259.48</f>
        <v>0</v>
      </c>
      <c r="BW7" s="54"/>
      <c r="BX7" s="55">
        <v>0.5</v>
      </c>
      <c r="BY7" s="56">
        <v>81943.125</v>
      </c>
      <c r="BZ7" s="52">
        <v>0.5</v>
      </c>
      <c r="CA7" s="48">
        <v>64422.1875</v>
      </c>
      <c r="CB7" s="48">
        <v>0.5</v>
      </c>
      <c r="CC7" s="48">
        <v>49883.625</v>
      </c>
      <c r="CD7" s="45"/>
      <c r="CE7" s="48">
        <f t="shared" ref="CE7:CE8" si="13">CD7*50259.48</f>
        <v>0</v>
      </c>
      <c r="CF7" s="45"/>
      <c r="CG7" s="48">
        <f t="shared" ref="CG7:CG8" si="14">CF7*49020.69</f>
        <v>0</v>
      </c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>
        <f t="shared" ref="CU7:CU8" si="15">CT7*49020.69</f>
        <v>0</v>
      </c>
      <c r="CV7" s="45"/>
      <c r="CW7" s="52"/>
      <c r="CX7" s="57" t="e">
        <f>#REF!+#REF!+#REF!+#REF!+#REF!+#REF!+#REF!+#REF!+#REF!+AR7+#REF!+BI7+#REF!+BV7+#REF!+#REF!+CW7</f>
        <v>#REF!</v>
      </c>
      <c r="CY7" s="56"/>
      <c r="CZ7" s="56"/>
      <c r="DA7" s="56">
        <f t="shared" ref="DA7:DA8" si="16">CV7*50259.48</f>
        <v>0</v>
      </c>
      <c r="DB7" s="56"/>
      <c r="DC7" s="56"/>
      <c r="DD7" s="56"/>
      <c r="DE7" s="56"/>
      <c r="DF7" s="58">
        <f>E7+G7+I7+K7+M7+O7+Q7+S7+U7+W7+AA7+AF7+AH7+AJ7+AL7+AQ7+AT7+AX7+AZ7+BB7+BD7+BF7+BN7+BS7+BU7+BX7+BZ7+CB7+CD7+CF7+CH7+CJ7+CL7+CN7+CP7+CR7+CT7+CV7+DB7+DD7</f>
        <v>16</v>
      </c>
      <c r="DG7" s="58">
        <f>F7+H7+J7+L7+N7+P7+R7+T7+V7+Z7+AE7+AG7+AI7+AK7+AP7+AS7+AW7+AY7+BA7+BC7+BE7+BM7+BR7+BT7+BV7+BY7+CA7+CC7+CE7+CG7+CI7+CK7+CM7+CO7+CQ7+CS7+CU7+DA7+DC7+DE7</f>
        <v>1424588.2420000001</v>
      </c>
    </row>
    <row r="8" spans="1:111" x14ac:dyDescent="0.25">
      <c r="A8" s="59" t="s">
        <v>54</v>
      </c>
      <c r="B8" s="60">
        <f t="shared" ref="B8:W8" si="17">SUM(B7:B7)</f>
        <v>10</v>
      </c>
      <c r="C8" s="59">
        <f t="shared" si="17"/>
        <v>8</v>
      </c>
      <c r="D8" s="59">
        <f t="shared" si="17"/>
        <v>8</v>
      </c>
      <c r="E8" s="60">
        <f t="shared" si="17"/>
        <v>1</v>
      </c>
      <c r="F8" s="60">
        <f t="shared" si="17"/>
        <v>198195.9375</v>
      </c>
      <c r="G8" s="60">
        <f t="shared" si="17"/>
        <v>0.5</v>
      </c>
      <c r="H8" s="60">
        <f t="shared" si="17"/>
        <v>102565.03125</v>
      </c>
      <c r="I8" s="60">
        <f t="shared" si="17"/>
        <v>0.5</v>
      </c>
      <c r="J8" s="60">
        <f t="shared" si="17"/>
        <v>102565.03125</v>
      </c>
      <c r="K8" s="60">
        <f t="shared" si="17"/>
        <v>0</v>
      </c>
      <c r="L8" s="60">
        <f t="shared" si="17"/>
        <v>0</v>
      </c>
      <c r="M8" s="60">
        <f t="shared" si="17"/>
        <v>0</v>
      </c>
      <c r="N8" s="60">
        <f t="shared" si="17"/>
        <v>0</v>
      </c>
      <c r="O8" s="60">
        <f t="shared" si="17"/>
        <v>0</v>
      </c>
      <c r="P8" s="60">
        <f t="shared" si="17"/>
        <v>0</v>
      </c>
      <c r="Q8" s="60">
        <f t="shared" si="17"/>
        <v>0</v>
      </c>
      <c r="R8" s="60">
        <f t="shared" si="17"/>
        <v>0</v>
      </c>
      <c r="S8" s="60">
        <f t="shared" si="17"/>
        <v>0.5</v>
      </c>
      <c r="T8" s="60">
        <f t="shared" si="17"/>
        <v>42097</v>
      </c>
      <c r="U8" s="60">
        <f t="shared" si="17"/>
        <v>0</v>
      </c>
      <c r="V8" s="60">
        <f t="shared" si="17"/>
        <v>0</v>
      </c>
      <c r="W8" s="61">
        <f t="shared" si="17"/>
        <v>3</v>
      </c>
      <c r="X8" s="62">
        <f t="shared" si="0"/>
        <v>147062.07</v>
      </c>
      <c r="Y8" s="62">
        <f t="shared" si="1"/>
        <v>20679</v>
      </c>
      <c r="Z8" s="62">
        <f t="shared" si="2"/>
        <v>167741.07</v>
      </c>
      <c r="AA8" s="60">
        <f t="shared" ref="AA8:AJ8" si="18">SUM(AA7:AA7)</f>
        <v>0</v>
      </c>
      <c r="AB8" s="60">
        <f t="shared" si="18"/>
        <v>0</v>
      </c>
      <c r="AC8" s="60">
        <f t="shared" si="18"/>
        <v>0</v>
      </c>
      <c r="AD8" s="60">
        <f t="shared" si="18"/>
        <v>0</v>
      </c>
      <c r="AE8" s="60">
        <f t="shared" si="18"/>
        <v>0</v>
      </c>
      <c r="AF8" s="60">
        <f t="shared" si="18"/>
        <v>0</v>
      </c>
      <c r="AG8" s="60">
        <f t="shared" si="18"/>
        <v>0</v>
      </c>
      <c r="AH8" s="60">
        <f t="shared" si="18"/>
        <v>0</v>
      </c>
      <c r="AI8" s="63">
        <f t="shared" si="18"/>
        <v>0</v>
      </c>
      <c r="AJ8" s="60">
        <f t="shared" si="18"/>
        <v>0.5</v>
      </c>
      <c r="AK8" s="62">
        <f t="shared" si="3"/>
        <v>24864.285</v>
      </c>
      <c r="AL8" s="60">
        <f>SUM(AL7:AL7)</f>
        <v>2.5</v>
      </c>
      <c r="AM8" s="60"/>
      <c r="AN8" s="64">
        <f t="shared" ref="AN8" si="19">AL8*54152.82</f>
        <v>135382.04999999999</v>
      </c>
      <c r="AO8" s="60">
        <f>SUM(AO7:AO7)</f>
        <v>13272.5</v>
      </c>
      <c r="AP8" s="60">
        <f>SUM(AP7:AP7)</f>
        <v>137593.92499999999</v>
      </c>
      <c r="AQ8" s="60">
        <f>SUM(AQ7:AQ7)</f>
        <v>0</v>
      </c>
      <c r="AR8" s="60">
        <f>SUM(AR7:AR7)</f>
        <v>0</v>
      </c>
      <c r="AS8" s="62">
        <f t="shared" si="7"/>
        <v>0</v>
      </c>
      <c r="AT8" s="60">
        <f t="shared" ref="AT8:BI8" si="20">SUM(AT7:AT7)</f>
        <v>0.5</v>
      </c>
      <c r="AU8" s="60">
        <f t="shared" si="20"/>
        <v>42583.75</v>
      </c>
      <c r="AV8" s="60">
        <f t="shared" si="20"/>
        <v>2654.5</v>
      </c>
      <c r="AW8" s="60">
        <f t="shared" si="20"/>
        <v>45238.25</v>
      </c>
      <c r="AX8" s="60">
        <f t="shared" si="20"/>
        <v>1</v>
      </c>
      <c r="AY8" s="60">
        <f t="shared" si="20"/>
        <v>128844.375</v>
      </c>
      <c r="AZ8" s="60">
        <f t="shared" si="20"/>
        <v>0</v>
      </c>
      <c r="BA8" s="60">
        <f t="shared" si="20"/>
        <v>0</v>
      </c>
      <c r="BB8" s="60">
        <f t="shared" si="20"/>
        <v>0</v>
      </c>
      <c r="BC8" s="60">
        <f t="shared" si="20"/>
        <v>0</v>
      </c>
      <c r="BD8" s="60">
        <f t="shared" si="20"/>
        <v>0.5</v>
      </c>
      <c r="BE8" s="60">
        <f t="shared" si="20"/>
        <v>36256.6875</v>
      </c>
      <c r="BF8" s="61">
        <f t="shared" si="20"/>
        <v>4</v>
      </c>
      <c r="BG8" s="61">
        <f t="shared" si="20"/>
        <v>55408</v>
      </c>
      <c r="BH8" s="61">
        <f t="shared" si="20"/>
        <v>21518.6</v>
      </c>
      <c r="BI8" s="61">
        <f t="shared" si="20"/>
        <v>76926.600000000006</v>
      </c>
      <c r="BJ8" s="65">
        <f t="shared" si="9"/>
        <v>201037.92</v>
      </c>
      <c r="BK8" s="62">
        <f t="shared" ref="BK8" si="21">13305*BF8</f>
        <v>53220</v>
      </c>
      <c r="BL8" s="66">
        <f>SUM(BL7:BL7)</f>
        <v>20103.792000000001</v>
      </c>
      <c r="BM8" s="60">
        <f>SUM(BM7:BM7)</f>
        <v>242377.712</v>
      </c>
      <c r="BN8" s="60">
        <f>SUM(BN7:BN7)</f>
        <v>0</v>
      </c>
      <c r="BO8" s="59">
        <f>47073*BN8</f>
        <v>0</v>
      </c>
      <c r="BP8" s="60">
        <f>SUM(BP7:BP7)</f>
        <v>0</v>
      </c>
      <c r="BQ8" s="60"/>
      <c r="BR8" s="67">
        <f t="shared" si="11"/>
        <v>0</v>
      </c>
      <c r="BS8" s="68">
        <f>SUM(BS7:BS7)</f>
        <v>0</v>
      </c>
      <c r="BT8" s="60">
        <f>SUM(BT7:BT7)</f>
        <v>0</v>
      </c>
      <c r="BU8" s="60">
        <f>SUM(BU7:BU7)</f>
        <v>0</v>
      </c>
      <c r="BV8" s="69">
        <f t="shared" si="12"/>
        <v>0</v>
      </c>
      <c r="BW8" s="60"/>
      <c r="BX8" s="70">
        <f t="shared" ref="BX8:CD8" si="22">SUM(BX7:BX7)</f>
        <v>0.5</v>
      </c>
      <c r="BY8" s="70">
        <f t="shared" si="22"/>
        <v>81943.125</v>
      </c>
      <c r="BZ8" s="60">
        <f t="shared" si="22"/>
        <v>0.5</v>
      </c>
      <c r="CA8" s="60">
        <f t="shared" si="22"/>
        <v>64422.1875</v>
      </c>
      <c r="CB8" s="60">
        <f t="shared" si="22"/>
        <v>0.5</v>
      </c>
      <c r="CC8" s="60">
        <f t="shared" si="22"/>
        <v>49883.625</v>
      </c>
      <c r="CD8" s="60">
        <f t="shared" si="22"/>
        <v>0</v>
      </c>
      <c r="CE8" s="62">
        <f t="shared" si="13"/>
        <v>0</v>
      </c>
      <c r="CF8" s="60">
        <f>SUM(CF7:CF7)</f>
        <v>0</v>
      </c>
      <c r="CG8" s="62">
        <f t="shared" si="14"/>
        <v>0</v>
      </c>
      <c r="CH8" s="60">
        <f t="shared" ref="CH8:CT8" si="23">SUM(CH7:CH7)</f>
        <v>0</v>
      </c>
      <c r="CI8" s="60">
        <f t="shared" si="23"/>
        <v>0</v>
      </c>
      <c r="CJ8" s="60">
        <f t="shared" si="23"/>
        <v>0</v>
      </c>
      <c r="CK8" s="60">
        <f t="shared" si="23"/>
        <v>0</v>
      </c>
      <c r="CL8" s="60">
        <f t="shared" si="23"/>
        <v>0</v>
      </c>
      <c r="CM8" s="60">
        <f t="shared" si="23"/>
        <v>0</v>
      </c>
      <c r="CN8" s="60">
        <f t="shared" si="23"/>
        <v>0</v>
      </c>
      <c r="CO8" s="60">
        <f t="shared" si="23"/>
        <v>0</v>
      </c>
      <c r="CP8" s="60">
        <f t="shared" si="23"/>
        <v>0</v>
      </c>
      <c r="CQ8" s="60">
        <f t="shared" si="23"/>
        <v>0</v>
      </c>
      <c r="CR8" s="60">
        <f t="shared" si="23"/>
        <v>0</v>
      </c>
      <c r="CS8" s="60">
        <f t="shared" si="23"/>
        <v>0</v>
      </c>
      <c r="CT8" s="60">
        <f t="shared" si="23"/>
        <v>0</v>
      </c>
      <c r="CU8" s="59">
        <f t="shared" si="15"/>
        <v>0</v>
      </c>
      <c r="CV8" s="60">
        <f>SUM(CV7:CV7)</f>
        <v>0</v>
      </c>
      <c r="CW8" s="60">
        <f>SUM(CW7:CW7)</f>
        <v>0</v>
      </c>
      <c r="CX8" s="68" t="e">
        <f>SUM(CX7:CX7)</f>
        <v>#REF!</v>
      </c>
      <c r="CY8" s="60"/>
      <c r="CZ8" s="60"/>
      <c r="DA8" s="70">
        <f t="shared" si="16"/>
        <v>0</v>
      </c>
      <c r="DB8" s="60">
        <f>SUM(DB7:DB7)</f>
        <v>0</v>
      </c>
      <c r="DC8" s="60">
        <f>SUM(DC7:DC7)</f>
        <v>0</v>
      </c>
      <c r="DD8" s="60">
        <f>SUM(DD7:DD7)</f>
        <v>0</v>
      </c>
      <c r="DE8" s="60"/>
      <c r="DF8" s="71">
        <f>SUM(DF7:DF7)</f>
        <v>16</v>
      </c>
      <c r="DG8" s="71">
        <f>SUM(DG7:DG7)</f>
        <v>1424588.2420000001</v>
      </c>
    </row>
    <row r="9" spans="1:111" x14ac:dyDescent="0.25">
      <c r="A9" s="12"/>
      <c r="B9" s="12"/>
      <c r="C9" s="12"/>
      <c r="D9" s="12"/>
      <c r="E9" s="72"/>
      <c r="F9" s="7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73"/>
      <c r="AM9" s="73"/>
      <c r="AN9" s="73"/>
      <c r="AO9" s="73"/>
      <c r="AP9" s="73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73"/>
      <c r="BT9" s="12"/>
      <c r="BU9" s="72"/>
      <c r="BV9" s="12"/>
      <c r="BW9" s="12"/>
      <c r="BX9" s="74"/>
      <c r="BY9" s="74"/>
      <c r="BZ9" s="12"/>
      <c r="CA9" s="75"/>
      <c r="CB9" s="12"/>
      <c r="CC9" s="12"/>
      <c r="CD9" s="12"/>
      <c r="CE9" s="12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6"/>
      <c r="DG9" s="76"/>
    </row>
    <row r="10" spans="1:11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 t="s">
        <v>55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74"/>
      <c r="BY10" s="74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</row>
  </sheetData>
  <mergeCells count="45">
    <mergeCell ref="DD5:DE5"/>
    <mergeCell ref="DF5:DF6"/>
    <mergeCell ref="DG5:DG6"/>
    <mergeCell ref="CN5:CO5"/>
    <mergeCell ref="CP5:CQ5"/>
    <mergeCell ref="CR5:CS5"/>
    <mergeCell ref="CT5:CU5"/>
    <mergeCell ref="CV5:DA5"/>
    <mergeCell ref="DB5:DC5"/>
    <mergeCell ref="CB5:CC5"/>
    <mergeCell ref="CD5:CE5"/>
    <mergeCell ref="CF5:CG5"/>
    <mergeCell ref="CH5:CI5"/>
    <mergeCell ref="CJ5:CK5"/>
    <mergeCell ref="CL5:CM5"/>
    <mergeCell ref="BF5:BM5"/>
    <mergeCell ref="BN5:BR5"/>
    <mergeCell ref="BS5:BT5"/>
    <mergeCell ref="BU5:BV5"/>
    <mergeCell ref="BX5:BY5"/>
    <mergeCell ref="BZ5:CA5"/>
    <mergeCell ref="AQ5:AS5"/>
    <mergeCell ref="AT5:AW5"/>
    <mergeCell ref="AX5:AY5"/>
    <mergeCell ref="AZ5:BA5"/>
    <mergeCell ref="BB5:BC5"/>
    <mergeCell ref="BD5:BE5"/>
    <mergeCell ref="W5:Z5"/>
    <mergeCell ref="AA5:AE5"/>
    <mergeCell ref="AF5:AG5"/>
    <mergeCell ref="AH5:AI5"/>
    <mergeCell ref="AJ5:AK5"/>
    <mergeCell ref="AL5:AP5"/>
    <mergeCell ref="K5:L5"/>
    <mergeCell ref="M5:N5"/>
    <mergeCell ref="O5:P5"/>
    <mergeCell ref="Q5:R5"/>
    <mergeCell ref="S5:T5"/>
    <mergeCell ref="U5:V5"/>
    <mergeCell ref="A5:A6"/>
    <mergeCell ref="C5:C6"/>
    <mergeCell ref="D5:D6"/>
    <mergeCell ref="E5:F5"/>
    <mergeCell ref="G5:H5"/>
    <mergeCell ref="I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2021-12-31T04:04:47Z</dcterms:modified>
</cp:coreProperties>
</file>