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ценка знаний восп.- мониторинг\Куншуак\23 -24год\"/>
    </mc:Choice>
  </mc:AlternateContent>
  <xr:revisionPtr revIDLastSave="0" documentId="13_ncr:1_{9290816D-3C29-4F74-B7BE-4B6723E55D7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старт" sheetId="35" r:id="rId1"/>
    <sheet name="промежут" sheetId="34" r:id="rId2"/>
    <sheet name="итог" sheetId="33" r:id="rId3"/>
    <sheet name="Лист1" sheetId="3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34" l="1"/>
  <c r="J11" i="34"/>
  <c r="J12" i="34"/>
  <c r="J13" i="34"/>
  <c r="J14" i="34"/>
  <c r="J15" i="34"/>
  <c r="J16" i="34"/>
  <c r="J17" i="34"/>
  <c r="J10" i="35" l="1"/>
  <c r="K10" i="35"/>
  <c r="L10" i="35" s="1"/>
  <c r="J17" i="33"/>
  <c r="J16" i="33"/>
  <c r="J15" i="33"/>
  <c r="J14" i="33"/>
  <c r="J13" i="33"/>
  <c r="J12" i="33"/>
  <c r="J11" i="33"/>
  <c r="J10" i="33"/>
  <c r="J17" i="35"/>
  <c r="J16" i="35"/>
  <c r="J15" i="35"/>
  <c r="J14" i="35"/>
  <c r="J13" i="35"/>
  <c r="J12" i="35"/>
  <c r="J11" i="35"/>
  <c r="K17" i="33"/>
  <c r="L17" i="33" s="1"/>
  <c r="K16" i="33"/>
  <c r="L16" i="33" s="1"/>
  <c r="K15" i="33"/>
  <c r="L15" i="33" s="1"/>
  <c r="K14" i="33"/>
  <c r="L14" i="33" s="1"/>
  <c r="K13" i="33"/>
  <c r="L13" i="33" s="1"/>
  <c r="K12" i="33"/>
  <c r="L12" i="33" s="1"/>
  <c r="K11" i="33"/>
  <c r="L11" i="33" s="1"/>
  <c r="K10" i="33"/>
  <c r="L10" i="33" s="1"/>
  <c r="L18" i="34"/>
  <c r="K17" i="34"/>
  <c r="L17" i="34" s="1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17" i="35"/>
  <c r="L17" i="35" s="1"/>
  <c r="K16" i="35"/>
  <c r="L16" i="35" s="1"/>
  <c r="K15" i="35"/>
  <c r="L15" i="35" s="1"/>
  <c r="K14" i="35"/>
  <c r="L14" i="35" s="1"/>
  <c r="K13" i="35"/>
  <c r="L13" i="35" s="1"/>
  <c r="K12" i="35"/>
  <c r="L12" i="35" s="1"/>
  <c r="K11" i="35"/>
  <c r="L11" i="35" s="1"/>
  <c r="H25" i="33"/>
  <c r="H25" i="34"/>
  <c r="H23" i="35"/>
  <c r="K26" i="34" l="1"/>
  <c r="K27" i="34" s="1"/>
  <c r="G32" i="34" s="1"/>
  <c r="G33" i="33" s="1"/>
  <c r="H26" i="34"/>
  <c r="H27" i="34" s="1"/>
  <c r="G31" i="34" s="1"/>
  <c r="G32" i="33" s="1"/>
  <c r="E26" i="34"/>
  <c r="E27" i="34" s="1"/>
  <c r="G30" i="34" s="1"/>
  <c r="G31" i="33" s="1"/>
  <c r="H26" i="33"/>
  <c r="H27" i="33" s="1"/>
  <c r="I32" i="33" s="1"/>
  <c r="K26" i="33"/>
  <c r="K27" i="33" s="1"/>
  <c r="I33" i="33" s="1"/>
  <c r="E26" i="33"/>
  <c r="E27" i="33" s="1"/>
  <c r="I31" i="33" s="1"/>
  <c r="K24" i="35"/>
  <c r="K25" i="35" s="1"/>
  <c r="E30" i="35" s="1"/>
  <c r="E24" i="35"/>
  <c r="E25" i="35" s="1"/>
  <c r="E28" i="35" s="1"/>
  <c r="H24" i="35"/>
  <c r="H25" i="35" s="1"/>
  <c r="E29" i="35" s="1"/>
  <c r="E31" i="33" l="1"/>
  <c r="E30" i="34"/>
  <c r="E32" i="33"/>
  <c r="E31" i="34"/>
  <c r="E32" i="34"/>
  <c r="E33" i="33"/>
</calcChain>
</file>

<file path=xl/sharedStrings.xml><?xml version="1.0" encoding="utf-8"?>
<sst xmlns="http://schemas.openxmlformats.org/spreadsheetml/2006/main" count="111" uniqueCount="40">
  <si>
    <t>стартовый</t>
  </si>
  <si>
    <t>промежуточный</t>
  </si>
  <si>
    <t>итоговый</t>
  </si>
  <si>
    <t xml:space="preserve">Сводный отчет  </t>
  </si>
  <si>
    <t>о результатах стартового мониторинга по отслеживанию развития умений и навыков детей</t>
  </si>
  <si>
    <t>№</t>
  </si>
  <si>
    <t>Ф.И.ребенка</t>
  </si>
  <si>
    <t>Общее количество</t>
  </si>
  <si>
    <t>Средний уровень</t>
  </si>
  <si>
    <t>Уровень развития умений и навыков</t>
  </si>
  <si>
    <t>А (всего детей)</t>
  </si>
  <si>
    <t>Б (І уровень)</t>
  </si>
  <si>
    <t>В (ІІ уровень)</t>
  </si>
  <si>
    <t>Г (ІІІ уровень)</t>
  </si>
  <si>
    <t>Доля детей с низким уровнем  %</t>
  </si>
  <si>
    <t>Доля детей со средним уровнем  %</t>
  </si>
  <si>
    <t>Доля детей с высоким уровнем  %</t>
  </si>
  <si>
    <t>І ур</t>
  </si>
  <si>
    <t>ІІ ур</t>
  </si>
  <si>
    <t>ІІІ ур</t>
  </si>
  <si>
    <t>о результатах промежуточного мониторинга по отслеживанию развития умений и навыков детей</t>
  </si>
  <si>
    <t>о результатах итогового мониторинга по отслеживанию развития умений и навыков детей</t>
  </si>
  <si>
    <t>Абакумова Таисия</t>
  </si>
  <si>
    <t>Есекеев Кирим</t>
  </si>
  <si>
    <t>Калиева Назира</t>
  </si>
  <si>
    <t xml:space="preserve">Каретин Мираслав </t>
  </si>
  <si>
    <t>Кулжанов Мирас</t>
  </si>
  <si>
    <t>Михайлов Даниил</t>
  </si>
  <si>
    <t>Пахоменко Софья</t>
  </si>
  <si>
    <t>Привалова Полина</t>
  </si>
  <si>
    <t>Учебный год: 2023-2024 год.      Старшая группа: "Күншуақ" (дети 4 лет)   Дата проведения: январь</t>
  </si>
  <si>
    <t>Физическое развитие</t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</si>
  <si>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</si>
  <si>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</si>
  <si>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</si>
  <si>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t>Формирование социально-эмоциональных навыков</t>
  </si>
  <si>
    <t>Учебный год: 2023-2024 год.       Старшая группа: "Күншуақ" (дети 4 лет)  Дата проведения: сентябрь</t>
  </si>
  <si>
    <t xml:space="preserve">Физическое развитие </t>
  </si>
  <si>
    <t>Учебный год: 2023-2024 год.     Группа: "Күншуақ"  (дети 4 лет)   Дата проведения: май</t>
  </si>
  <si>
    <t xml:space="preserve">Каретин Мирослав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</si>
</sst>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р.&quot;_-;_-* \-#,##0.00\ &quot;р.&quot;;_-* &quot;-&quot;??\ &quot;р.&quot;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6" fillId="0" borderId="0" xfId="2"/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textRotation="90" wrapText="1"/>
    </xf>
    <xf numFmtId="0" fontId="1" fillId="2" borderId="1" xfId="2" applyFont="1" applyFill="1" applyBorder="1" applyAlignment="1">
      <alignment horizontal="center" vertical="center" textRotation="90" wrapText="1"/>
    </xf>
    <xf numFmtId="0" fontId="1" fillId="3" borderId="1" xfId="2" applyFont="1" applyFill="1" applyBorder="1" applyAlignment="1">
      <alignment horizontal="center" vertical="center" textRotation="90" wrapText="1"/>
    </xf>
    <xf numFmtId="0" fontId="1" fillId="4" borderId="1" xfId="2" applyFont="1" applyFill="1" applyBorder="1" applyAlignment="1">
      <alignment horizontal="center" vertical="center" textRotation="90" wrapText="1"/>
    </xf>
    <xf numFmtId="0" fontId="4" fillId="0" borderId="1" xfId="2" applyFont="1" applyBorder="1"/>
    <xf numFmtId="0" fontId="1" fillId="2" borderId="1" xfId="2" applyFont="1" applyFill="1" applyBorder="1"/>
    <xf numFmtId="0" fontId="1" fillId="3" borderId="1" xfId="2" applyFont="1" applyFill="1" applyBorder="1"/>
    <xf numFmtId="0" fontId="1" fillId="4" borderId="1" xfId="2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5" borderId="1" xfId="2" applyFont="1" applyFill="1" applyBorder="1"/>
    <xf numFmtId="0" fontId="7" fillId="6" borderId="1" xfId="0" applyFont="1" applyFill="1" applyBorder="1" applyAlignment="1" applyProtection="1">
      <alignment horizontal="justify" vertical="center" wrapText="1"/>
      <protection locked="0"/>
    </xf>
    <xf numFmtId="0" fontId="1" fillId="0" borderId="5" xfId="2" applyFont="1" applyBorder="1" applyAlignment="1">
      <alignment horizontal="center" vertical="center"/>
    </xf>
    <xf numFmtId="0" fontId="4" fillId="0" borderId="5" xfId="2" applyFont="1" applyBorder="1"/>
    <xf numFmtId="0" fontId="6" fillId="0" borderId="1" xfId="2" applyBorder="1"/>
    <xf numFmtId="14" fontId="8" fillId="0" borderId="1" xfId="0" applyNumberFormat="1" applyFont="1" applyBorder="1"/>
    <xf numFmtId="14" fontId="8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2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Денежный 2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старт!$D$28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старт!$E$27:$J$27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старт!$E$28:$J$28</c:f>
              <c:numCache>
                <c:formatCode>General</c:formatCode>
                <c:ptCount val="6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0-4E6B-A5BC-6D850DDBA079}"/>
            </c:ext>
          </c:extLst>
        </c:ser>
        <c:ser>
          <c:idx val="1"/>
          <c:order val="1"/>
          <c:tx>
            <c:strRef>
              <c:f>старт!$D$29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старт!$E$27:$J$27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старт!$E$29:$J$29</c:f>
              <c:numCache>
                <c:formatCode>General</c:formatCode>
                <c:ptCount val="6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0-4E6B-A5BC-6D850DDBA079}"/>
            </c:ext>
          </c:extLst>
        </c:ser>
        <c:ser>
          <c:idx val="2"/>
          <c:order val="2"/>
          <c:tx>
            <c:strRef>
              <c:f>старт!$D$30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старт!$E$27:$J$27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старт!$E$30:$J$30</c:f>
              <c:numCache>
                <c:formatCode>General</c:formatCode>
                <c:ptCount val="6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0-4E6B-A5BC-6D850DDBA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49152"/>
        <c:axId val="64922752"/>
      </c:barChart>
      <c:catAx>
        <c:axId val="644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922752"/>
        <c:crosses val="autoZero"/>
        <c:auto val="1"/>
        <c:lblAlgn val="ctr"/>
        <c:lblOffset val="100"/>
        <c:noMultiLvlLbl val="0"/>
      </c:catAx>
      <c:valAx>
        <c:axId val="6492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449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94374180449236"/>
          <c:y val="0.81677142488873422"/>
          <c:w val="0.73069814232091301"/>
          <c:h val="0.1366461699433623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промежут!$D$30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промежут!$E$29:$J$29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промежут!$E$30:$J$30</c:f>
              <c:numCache>
                <c:formatCode>General</c:formatCode>
                <c:ptCount val="6"/>
                <c:pt idx="0">
                  <c:v>12.5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A-4B10-94A9-E45155711D30}"/>
            </c:ext>
          </c:extLst>
        </c:ser>
        <c:ser>
          <c:idx val="1"/>
          <c:order val="1"/>
          <c:tx>
            <c:strRef>
              <c:f>промежут!$D$31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промежут!$E$29:$J$29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промежут!$E$31:$J$31</c:f>
              <c:numCache>
                <c:formatCode>General</c:formatCode>
                <c:ptCount val="6"/>
                <c:pt idx="0">
                  <c:v>75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A-4B10-94A9-E45155711D30}"/>
            </c:ext>
          </c:extLst>
        </c:ser>
        <c:ser>
          <c:idx val="2"/>
          <c:order val="2"/>
          <c:tx>
            <c:strRef>
              <c:f>промежут!$D$32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промежут!$E$29:$J$29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промежут!$E$32:$J$32</c:f>
              <c:numCache>
                <c:formatCode>General</c:formatCode>
                <c:ptCount val="6"/>
                <c:pt idx="0">
                  <c:v>12.5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A-4B10-94A9-E45155711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439552"/>
        <c:axId val="64405504"/>
      </c:barChart>
      <c:catAx>
        <c:axId val="10043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405504"/>
        <c:crosses val="autoZero"/>
        <c:auto val="1"/>
        <c:lblAlgn val="ctr"/>
        <c:lblOffset val="100"/>
        <c:noMultiLvlLbl val="0"/>
      </c:catAx>
      <c:valAx>
        <c:axId val="6440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439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750017801956797E-2"/>
          <c:y val="0.83680839304061261"/>
          <c:w val="0.8083349778950556"/>
          <c:h val="0.1527782958248421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итог!$D$31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итог!$E$30:$J$30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итог!$E$31:$J$31</c:f>
              <c:numCache>
                <c:formatCode>General</c:formatCode>
                <c:ptCount val="6"/>
                <c:pt idx="0">
                  <c:v>12.5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93D-9E8D-654BC01D9633}"/>
            </c:ext>
          </c:extLst>
        </c:ser>
        <c:ser>
          <c:idx val="1"/>
          <c:order val="1"/>
          <c:tx>
            <c:strRef>
              <c:f>итог!$D$32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итог!$E$30:$J$30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итог!$E$32:$J$32</c:f>
              <c:numCache>
                <c:formatCode>General</c:formatCode>
                <c:ptCount val="6"/>
                <c:pt idx="0">
                  <c:v>75</c:v>
                </c:pt>
                <c:pt idx="2">
                  <c:v>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C-493D-9E8D-654BC01D9633}"/>
            </c:ext>
          </c:extLst>
        </c:ser>
        <c:ser>
          <c:idx val="2"/>
          <c:order val="2"/>
          <c:tx>
            <c:strRef>
              <c:f>итог!$D$33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итог!$E$30:$J$30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итог!$E$33:$J$33</c:f>
              <c:numCache>
                <c:formatCode>General</c:formatCode>
                <c:ptCount val="6"/>
                <c:pt idx="0">
                  <c:v>12.5</c:v>
                </c:pt>
                <c:pt idx="2">
                  <c:v>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C-493D-9E8D-654BC01D9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28672"/>
        <c:axId val="64430464"/>
      </c:barChart>
      <c:catAx>
        <c:axId val="6442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430464"/>
        <c:crosses val="autoZero"/>
        <c:auto val="1"/>
        <c:lblAlgn val="ctr"/>
        <c:lblOffset val="100"/>
        <c:noMultiLvlLbl val="0"/>
      </c:catAx>
      <c:valAx>
        <c:axId val="6443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428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595718494694858"/>
          <c:y val="0.81329239593489777"/>
          <c:w val="0.69409720736073743"/>
          <c:h val="0.1392407214830175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26</xdr:row>
      <xdr:rowOff>9525</xdr:rowOff>
    </xdr:from>
    <xdr:to>
      <xdr:col>19</xdr:col>
      <xdr:colOff>190500</xdr:colOff>
      <xdr:row>37</xdr:row>
      <xdr:rowOff>95250</xdr:rowOff>
    </xdr:to>
    <xdr:graphicFrame macro="">
      <xdr:nvGraphicFramePr>
        <xdr:cNvPr id="2049" name="Диаграмма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28</xdr:row>
      <xdr:rowOff>9525</xdr:rowOff>
    </xdr:from>
    <xdr:to>
      <xdr:col>18</xdr:col>
      <xdr:colOff>228600</xdr:colOff>
      <xdr:row>37</xdr:row>
      <xdr:rowOff>180975</xdr:rowOff>
    </xdr:to>
    <xdr:graphicFrame macro="">
      <xdr:nvGraphicFramePr>
        <xdr:cNvPr id="4097" name="Диаграмма 2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28</xdr:row>
      <xdr:rowOff>66675</xdr:rowOff>
    </xdr:from>
    <xdr:to>
      <xdr:col>19</xdr:col>
      <xdr:colOff>409575</xdr:colOff>
      <xdr:row>39</xdr:row>
      <xdr:rowOff>9525</xdr:rowOff>
    </xdr:to>
    <xdr:graphicFrame macro="">
      <xdr:nvGraphicFramePr>
        <xdr:cNvPr id="6145" name="Диаграмма 2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M84"/>
  <sheetViews>
    <sheetView tabSelected="1" topLeftCell="A5" zoomScale="99" zoomScaleNormal="99" workbookViewId="0">
      <selection activeCell="I11" sqref="I11"/>
    </sheetView>
  </sheetViews>
  <sheetFormatPr defaultRowHeight="14.4" x14ac:dyDescent="0.3"/>
  <cols>
    <col min="2" max="2" width="10.21875" customWidth="1"/>
    <col min="3" max="3" width="5" customWidth="1"/>
    <col min="4" max="4" width="26.109375" customWidth="1"/>
  </cols>
  <sheetData>
    <row r="5" spans="2:13" x14ac:dyDescent="0.3">
      <c r="B5" s="36" t="s">
        <v>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x14ac:dyDescent="0.3">
      <c r="B6" s="36" t="s">
        <v>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 x14ac:dyDescent="0.3">
      <c r="B7" s="36" t="s">
        <v>36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9" spans="2:13" ht="172.5" customHeight="1" x14ac:dyDescent="0.3">
      <c r="B9" s="23"/>
      <c r="C9" s="21" t="s">
        <v>5</v>
      </c>
      <c r="D9" s="2" t="s">
        <v>6</v>
      </c>
      <c r="E9" s="3" t="s">
        <v>37</v>
      </c>
      <c r="F9" s="3" t="s">
        <v>32</v>
      </c>
      <c r="G9" s="3" t="s">
        <v>33</v>
      </c>
      <c r="H9" s="3" t="s">
        <v>34</v>
      </c>
      <c r="I9" s="3" t="s">
        <v>35</v>
      </c>
      <c r="J9" s="4" t="s">
        <v>7</v>
      </c>
      <c r="K9" s="5" t="s">
        <v>8</v>
      </c>
      <c r="L9" s="6" t="s">
        <v>9</v>
      </c>
      <c r="M9" s="1"/>
    </row>
    <row r="10" spans="2:13" ht="15.6" x14ac:dyDescent="0.3">
      <c r="B10" s="24">
        <v>43549</v>
      </c>
      <c r="C10" s="22">
        <v>1</v>
      </c>
      <c r="D10" s="20" t="s">
        <v>22</v>
      </c>
      <c r="E10" s="7">
        <v>3</v>
      </c>
      <c r="F10" s="7">
        <v>2</v>
      </c>
      <c r="G10" s="7">
        <v>2</v>
      </c>
      <c r="H10" s="7">
        <v>2</v>
      </c>
      <c r="I10" s="19">
        <v>3</v>
      </c>
      <c r="J10" s="8">
        <f t="shared" ref="J10:J17" si="0">SUM(E10:I10)</f>
        <v>12</v>
      </c>
      <c r="K10" s="9">
        <f>AVERAGE(E10,F10,G10,H10)</f>
        <v>2.25</v>
      </c>
      <c r="L10" s="10" t="str">
        <f>IF(E10="","",VLOOKUP(K10,$K$82:$L$84,2,TRUE))</f>
        <v>ІІ ур</v>
      </c>
      <c r="M10" s="1"/>
    </row>
    <row r="11" spans="2:13" ht="15.6" x14ac:dyDescent="0.3">
      <c r="B11" s="24">
        <v>43491</v>
      </c>
      <c r="C11" s="22">
        <v>2</v>
      </c>
      <c r="D11" s="20" t="s">
        <v>23</v>
      </c>
      <c r="E11" s="7">
        <v>2</v>
      </c>
      <c r="F11" s="7">
        <v>1</v>
      </c>
      <c r="G11" s="7">
        <v>1</v>
      </c>
      <c r="H11" s="7">
        <v>1</v>
      </c>
      <c r="I11" s="19">
        <v>2</v>
      </c>
      <c r="J11" s="8">
        <f t="shared" si="0"/>
        <v>7</v>
      </c>
      <c r="K11" s="9">
        <f t="shared" ref="K11:K17" si="1">AVERAGE(E11,F11,G11,H11)</f>
        <v>1.25</v>
      </c>
      <c r="L11" s="10" t="str">
        <f t="shared" ref="L11:L17" si="2">IF(E11="","",VLOOKUP(K11,$K$82:$L$84,2,TRUE))</f>
        <v>І ур</v>
      </c>
      <c r="M11" s="1"/>
    </row>
    <row r="12" spans="2:13" ht="15.6" x14ac:dyDescent="0.3">
      <c r="B12" s="24">
        <v>43582</v>
      </c>
      <c r="C12" s="22">
        <v>3</v>
      </c>
      <c r="D12" s="20" t="s">
        <v>24</v>
      </c>
      <c r="E12" s="7">
        <v>3</v>
      </c>
      <c r="F12" s="7">
        <v>2</v>
      </c>
      <c r="G12" s="7">
        <v>2</v>
      </c>
      <c r="H12" s="7">
        <v>2</v>
      </c>
      <c r="I12" s="19">
        <v>3</v>
      </c>
      <c r="J12" s="8">
        <f t="shared" si="0"/>
        <v>12</v>
      </c>
      <c r="K12" s="9">
        <f t="shared" si="1"/>
        <v>2.25</v>
      </c>
      <c r="L12" s="10" t="str">
        <f t="shared" si="2"/>
        <v>ІІ ур</v>
      </c>
      <c r="M12" s="1"/>
    </row>
    <row r="13" spans="2:13" ht="15.6" x14ac:dyDescent="0.3">
      <c r="B13" s="24">
        <v>43506</v>
      </c>
      <c r="C13" s="22">
        <v>4</v>
      </c>
      <c r="D13" s="20" t="s">
        <v>39</v>
      </c>
      <c r="E13" s="7">
        <v>3</v>
      </c>
      <c r="F13" s="7">
        <v>2</v>
      </c>
      <c r="G13" s="7">
        <v>2</v>
      </c>
      <c r="H13" s="7">
        <v>2</v>
      </c>
      <c r="I13" s="19">
        <v>3</v>
      </c>
      <c r="J13" s="8">
        <f t="shared" si="0"/>
        <v>12</v>
      </c>
      <c r="K13" s="9">
        <f t="shared" si="1"/>
        <v>2.25</v>
      </c>
      <c r="L13" s="10" t="str">
        <f t="shared" si="2"/>
        <v>ІІ ур</v>
      </c>
      <c r="M13" s="1"/>
    </row>
    <row r="14" spans="2:13" ht="15.6" x14ac:dyDescent="0.3">
      <c r="B14" s="24">
        <v>43661</v>
      </c>
      <c r="C14" s="22">
        <v>5</v>
      </c>
      <c r="D14" s="20" t="s">
        <v>26</v>
      </c>
      <c r="E14" s="7">
        <v>3</v>
      </c>
      <c r="F14" s="7">
        <v>2</v>
      </c>
      <c r="G14" s="7">
        <v>2</v>
      </c>
      <c r="H14" s="7">
        <v>2</v>
      </c>
      <c r="I14" s="19">
        <v>3</v>
      </c>
      <c r="J14" s="8">
        <f t="shared" si="0"/>
        <v>12</v>
      </c>
      <c r="K14" s="9">
        <f t="shared" si="1"/>
        <v>2.25</v>
      </c>
      <c r="L14" s="10" t="str">
        <f t="shared" si="2"/>
        <v>ІІ ур</v>
      </c>
      <c r="M14" s="1"/>
    </row>
    <row r="15" spans="2:13" ht="15.6" x14ac:dyDescent="0.3">
      <c r="B15" s="25">
        <v>43478</v>
      </c>
      <c r="C15" s="22">
        <v>6</v>
      </c>
      <c r="D15" s="20" t="s">
        <v>27</v>
      </c>
      <c r="E15" s="7">
        <v>3</v>
      </c>
      <c r="F15" s="7">
        <v>2</v>
      </c>
      <c r="G15" s="7">
        <v>3</v>
      </c>
      <c r="H15" s="7">
        <v>2</v>
      </c>
      <c r="I15" s="7">
        <v>3</v>
      </c>
      <c r="J15" s="8">
        <f t="shared" si="0"/>
        <v>13</v>
      </c>
      <c r="K15" s="9">
        <f t="shared" si="1"/>
        <v>2.5</v>
      </c>
      <c r="L15" s="10" t="str">
        <f t="shared" si="2"/>
        <v>ІІ ур</v>
      </c>
      <c r="M15" s="1"/>
    </row>
    <row r="16" spans="2:13" ht="15.6" x14ac:dyDescent="0.3">
      <c r="B16" s="25">
        <v>43537</v>
      </c>
      <c r="C16" s="22">
        <v>7</v>
      </c>
      <c r="D16" s="20" t="s">
        <v>28</v>
      </c>
      <c r="E16" s="7">
        <v>3</v>
      </c>
      <c r="F16" s="7">
        <v>2</v>
      </c>
      <c r="G16" s="7">
        <v>2</v>
      </c>
      <c r="H16" s="7">
        <v>2</v>
      </c>
      <c r="I16" s="7">
        <v>3</v>
      </c>
      <c r="J16" s="8">
        <f t="shared" si="0"/>
        <v>12</v>
      </c>
      <c r="K16" s="9">
        <f t="shared" si="1"/>
        <v>2.25</v>
      </c>
      <c r="L16" s="10" t="str">
        <f t="shared" si="2"/>
        <v>ІІ ур</v>
      </c>
      <c r="M16" s="1"/>
    </row>
    <row r="17" spans="2:13" ht="15.6" x14ac:dyDescent="0.3">
      <c r="B17" s="25">
        <v>43792</v>
      </c>
      <c r="C17" s="22">
        <v>8</v>
      </c>
      <c r="D17" s="20" t="s">
        <v>29</v>
      </c>
      <c r="E17" s="7">
        <v>3</v>
      </c>
      <c r="F17" s="7">
        <v>2</v>
      </c>
      <c r="G17" s="7">
        <v>3</v>
      </c>
      <c r="H17" s="7">
        <v>3</v>
      </c>
      <c r="I17" s="7">
        <v>3</v>
      </c>
      <c r="J17" s="8">
        <f t="shared" si="0"/>
        <v>14</v>
      </c>
      <c r="K17" s="9">
        <f t="shared" si="1"/>
        <v>2.75</v>
      </c>
      <c r="L17" s="10" t="str">
        <f t="shared" si="2"/>
        <v>ІІІ ур</v>
      </c>
      <c r="M17" s="1"/>
    </row>
    <row r="18" spans="2:13" ht="15.6" x14ac:dyDescent="0.3">
      <c r="B18" s="17"/>
      <c r="C18" s="22"/>
      <c r="D18" s="20"/>
      <c r="E18" s="7"/>
      <c r="F18" s="7"/>
      <c r="G18" s="7"/>
      <c r="H18" s="7"/>
      <c r="I18" s="7"/>
      <c r="J18" s="8"/>
      <c r="K18" s="9"/>
      <c r="L18" s="10"/>
    </row>
    <row r="19" spans="2:13" x14ac:dyDescent="0.3">
      <c r="B19" s="17"/>
      <c r="C19" s="22"/>
      <c r="D19" s="7"/>
      <c r="E19" s="7"/>
      <c r="F19" s="7"/>
      <c r="G19" s="7"/>
      <c r="H19" s="7"/>
      <c r="I19" s="7"/>
      <c r="J19" s="8"/>
      <c r="K19" s="9"/>
      <c r="L19" s="10"/>
    </row>
    <row r="20" spans="2:13" x14ac:dyDescent="0.3">
      <c r="B20" s="17"/>
      <c r="C20" s="22"/>
      <c r="D20" s="7"/>
      <c r="E20" s="7"/>
      <c r="F20" s="7"/>
      <c r="G20" s="7"/>
      <c r="H20" s="7"/>
      <c r="I20" s="7"/>
      <c r="J20" s="8"/>
      <c r="K20" s="9"/>
      <c r="L20" s="10"/>
    </row>
    <row r="21" spans="2:13" x14ac:dyDescent="0.3">
      <c r="B21" s="17"/>
      <c r="C21" s="22"/>
      <c r="D21" s="7"/>
      <c r="E21" s="7"/>
      <c r="F21" s="7"/>
      <c r="G21" s="7"/>
      <c r="H21" s="7"/>
      <c r="I21" s="7"/>
      <c r="J21" s="8"/>
      <c r="K21" s="9"/>
      <c r="L21" s="10"/>
    </row>
    <row r="22" spans="2:13" x14ac:dyDescent="0.3">
      <c r="C22" s="26"/>
      <c r="D22" s="28"/>
      <c r="E22" s="37"/>
      <c r="F22" s="37"/>
      <c r="G22" s="37"/>
      <c r="H22" s="28"/>
      <c r="I22" s="37"/>
      <c r="J22" s="37"/>
      <c r="K22" s="37"/>
      <c r="L22" s="38"/>
    </row>
    <row r="23" spans="2:13" x14ac:dyDescent="0.3">
      <c r="C23" s="39" t="s">
        <v>10</v>
      </c>
      <c r="D23" s="40"/>
      <c r="E23" s="40"/>
      <c r="F23" s="40"/>
      <c r="G23" s="41"/>
      <c r="H23" s="11">
        <f>COUNTA(D10:D21)</f>
        <v>8</v>
      </c>
      <c r="I23" s="39"/>
      <c r="J23" s="40"/>
      <c r="K23" s="40"/>
      <c r="L23" s="41"/>
    </row>
    <row r="24" spans="2:13" x14ac:dyDescent="0.3">
      <c r="C24" s="35" t="s">
        <v>11</v>
      </c>
      <c r="D24" s="35"/>
      <c r="E24" s="12">
        <f>COUNTIF(L10:L21,"І ур")</f>
        <v>1</v>
      </c>
      <c r="F24" s="34" t="s">
        <v>12</v>
      </c>
      <c r="G24" s="34"/>
      <c r="H24" s="13">
        <f>COUNTIF(L10:L21,"ІІ ур")</f>
        <v>6</v>
      </c>
      <c r="I24" s="29" t="s">
        <v>13</v>
      </c>
      <c r="J24" s="30"/>
      <c r="K24" s="12">
        <f>COUNTIF(L10:L21,"ІІІ ур")</f>
        <v>1</v>
      </c>
      <c r="L24" s="14"/>
    </row>
    <row r="25" spans="2:13" ht="81.75" customHeight="1" x14ac:dyDescent="0.3">
      <c r="C25" s="33" t="s">
        <v>14</v>
      </c>
      <c r="D25" s="33"/>
      <c r="E25" s="15">
        <f>(E24/H23)*100</f>
        <v>12.5</v>
      </c>
      <c r="F25" s="33" t="s">
        <v>15</v>
      </c>
      <c r="G25" s="33"/>
      <c r="H25" s="15">
        <f>(H24/H23)*100</f>
        <v>75</v>
      </c>
      <c r="I25" s="31" t="s">
        <v>16</v>
      </c>
      <c r="J25" s="32"/>
      <c r="K25" s="15">
        <f>(K24/H23)*100</f>
        <v>12.5</v>
      </c>
      <c r="L25" s="16"/>
    </row>
    <row r="27" spans="2:13" ht="15" customHeight="1" x14ac:dyDescent="0.3">
      <c r="D27" s="17"/>
      <c r="E27" s="32" t="s">
        <v>0</v>
      </c>
      <c r="F27" s="33"/>
      <c r="G27" s="33" t="s">
        <v>1</v>
      </c>
      <c r="H27" s="33"/>
      <c r="I27" s="31" t="s">
        <v>2</v>
      </c>
      <c r="J27" s="32"/>
    </row>
    <row r="28" spans="2:13" ht="36.75" customHeight="1" x14ac:dyDescent="0.3">
      <c r="D28" s="18" t="s">
        <v>14</v>
      </c>
      <c r="E28" s="28">
        <f>E25</f>
        <v>12.5</v>
      </c>
      <c r="F28" s="27"/>
      <c r="G28" s="26"/>
      <c r="H28" s="27"/>
      <c r="I28" s="26"/>
      <c r="J28" s="27"/>
    </row>
    <row r="29" spans="2:13" ht="41.25" customHeight="1" x14ac:dyDescent="0.3">
      <c r="D29" s="18" t="s">
        <v>15</v>
      </c>
      <c r="E29" s="26">
        <f>H25</f>
        <v>75</v>
      </c>
      <c r="F29" s="27"/>
      <c r="G29" s="26"/>
      <c r="H29" s="27"/>
      <c r="I29" s="26"/>
      <c r="J29" s="27"/>
    </row>
    <row r="30" spans="2:13" ht="36.75" customHeight="1" x14ac:dyDescent="0.3">
      <c r="D30" s="18" t="s">
        <v>16</v>
      </c>
      <c r="E30" s="26">
        <f>K25</f>
        <v>12.5</v>
      </c>
      <c r="F30" s="27"/>
      <c r="G30" s="26"/>
      <c r="H30" s="27"/>
      <c r="I30" s="26"/>
      <c r="J30" s="27"/>
    </row>
    <row r="82" spans="11:12" x14ac:dyDescent="0.3">
      <c r="K82" s="1">
        <v>1</v>
      </c>
      <c r="L82" s="1" t="s">
        <v>17</v>
      </c>
    </row>
    <row r="83" spans="11:12" x14ac:dyDescent="0.3">
      <c r="K83" s="1">
        <v>1.6</v>
      </c>
      <c r="L83" s="1" t="s">
        <v>18</v>
      </c>
    </row>
    <row r="84" spans="11:12" x14ac:dyDescent="0.3">
      <c r="K84" s="1">
        <v>2.6</v>
      </c>
      <c r="L84" s="1" t="s">
        <v>19</v>
      </c>
    </row>
  </sheetData>
  <mergeCells count="24">
    <mergeCell ref="C24:D24"/>
    <mergeCell ref="I27:J27"/>
    <mergeCell ref="E27:F27"/>
    <mergeCell ref="C25:D25"/>
    <mergeCell ref="B5:M5"/>
    <mergeCell ref="B6:M6"/>
    <mergeCell ref="B7:M7"/>
    <mergeCell ref="C22:L22"/>
    <mergeCell ref="I23:L23"/>
    <mergeCell ref="C23:G23"/>
    <mergeCell ref="E30:F30"/>
    <mergeCell ref="G30:H30"/>
    <mergeCell ref="E28:F28"/>
    <mergeCell ref="I24:J24"/>
    <mergeCell ref="I25:J25"/>
    <mergeCell ref="I30:J30"/>
    <mergeCell ref="I29:J29"/>
    <mergeCell ref="I28:J28"/>
    <mergeCell ref="G27:H27"/>
    <mergeCell ref="G28:H28"/>
    <mergeCell ref="E29:F29"/>
    <mergeCell ref="G29:H29"/>
    <mergeCell ref="F24:G24"/>
    <mergeCell ref="F25:G25"/>
  </mergeCells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M86"/>
  <sheetViews>
    <sheetView topLeftCell="A6" zoomScale="80" zoomScaleNormal="80" workbookViewId="0">
      <selection activeCell="Z23" sqref="Z23"/>
    </sheetView>
  </sheetViews>
  <sheetFormatPr defaultRowHeight="14.4" x14ac:dyDescent="0.3"/>
  <cols>
    <col min="4" max="4" width="22.88671875" customWidth="1"/>
  </cols>
  <sheetData>
    <row r="5" spans="2:13" x14ac:dyDescent="0.3">
      <c r="B5" s="36" t="s">
        <v>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x14ac:dyDescent="0.3">
      <c r="B6" s="36" t="s">
        <v>20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 x14ac:dyDescent="0.3">
      <c r="B7" s="36" t="s">
        <v>30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9" spans="2:13" ht="172.5" customHeight="1" x14ac:dyDescent="0.3">
      <c r="B9" s="1"/>
      <c r="C9" s="2" t="s">
        <v>5</v>
      </c>
      <c r="D9" s="2" t="s">
        <v>6</v>
      </c>
      <c r="E9" s="3" t="s">
        <v>31</v>
      </c>
      <c r="F9" s="3" t="s">
        <v>32</v>
      </c>
      <c r="G9" s="3" t="s">
        <v>33</v>
      </c>
      <c r="H9" s="3" t="s">
        <v>34</v>
      </c>
      <c r="I9" s="3" t="s">
        <v>35</v>
      </c>
      <c r="J9" s="4" t="s">
        <v>7</v>
      </c>
      <c r="K9" s="5" t="s">
        <v>8</v>
      </c>
      <c r="L9" s="6" t="s">
        <v>9</v>
      </c>
      <c r="M9" s="1"/>
    </row>
    <row r="10" spans="2:13" ht="15.6" x14ac:dyDescent="0.3">
      <c r="B10" s="1"/>
      <c r="C10" s="7">
        <v>1</v>
      </c>
      <c r="D10" s="20" t="s">
        <v>22</v>
      </c>
      <c r="E10" s="7">
        <v>3</v>
      </c>
      <c r="F10" s="7">
        <v>2</v>
      </c>
      <c r="G10" s="7">
        <v>2</v>
      </c>
      <c r="H10" s="7">
        <v>3</v>
      </c>
      <c r="I10" s="19">
        <v>3</v>
      </c>
      <c r="J10" s="8">
        <f t="shared" ref="J10:J17" si="0">SUM(E10:I10)</f>
        <v>13</v>
      </c>
      <c r="K10" s="9">
        <f>AVERAGE(E10,F10,G10,H10)</f>
        <v>2.5</v>
      </c>
      <c r="L10" s="10" t="str">
        <f>IF(E10="","",VLOOKUP(K10,$K$84:$L$86,2,TRUE))</f>
        <v>ІІ ур</v>
      </c>
      <c r="M10" s="1"/>
    </row>
    <row r="11" spans="2:13" ht="15.6" x14ac:dyDescent="0.3">
      <c r="B11" s="1"/>
      <c r="C11" s="7">
        <v>2</v>
      </c>
      <c r="D11" s="20" t="s">
        <v>23</v>
      </c>
      <c r="E11" s="7">
        <v>3</v>
      </c>
      <c r="F11" s="7">
        <v>2</v>
      </c>
      <c r="G11" s="7">
        <v>2</v>
      </c>
      <c r="H11" s="7">
        <v>2</v>
      </c>
      <c r="I11" s="19">
        <v>3</v>
      </c>
      <c r="J11" s="8">
        <f t="shared" si="0"/>
        <v>12</v>
      </c>
      <c r="K11" s="9">
        <f t="shared" ref="K11:K17" si="1">AVERAGE(E11,F11,G11,H11)</f>
        <v>2.25</v>
      </c>
      <c r="L11" s="10" t="str">
        <f t="shared" ref="L11:L18" si="2">IF(E11="","",VLOOKUP(K11,$K$84:$L$86,2,TRUE))</f>
        <v>ІІ ур</v>
      </c>
      <c r="M11" s="1"/>
    </row>
    <row r="12" spans="2:13" ht="15.6" x14ac:dyDescent="0.3">
      <c r="B12" s="1"/>
      <c r="C12" s="7">
        <v>3</v>
      </c>
      <c r="D12" s="20" t="s">
        <v>24</v>
      </c>
      <c r="E12" s="7">
        <v>2</v>
      </c>
      <c r="F12" s="7">
        <v>2</v>
      </c>
      <c r="G12" s="7">
        <v>2</v>
      </c>
      <c r="H12" s="7">
        <v>2</v>
      </c>
      <c r="I12" s="19">
        <v>2</v>
      </c>
      <c r="J12" s="8">
        <f t="shared" si="0"/>
        <v>10</v>
      </c>
      <c r="K12" s="9">
        <f t="shared" si="1"/>
        <v>2</v>
      </c>
      <c r="L12" s="10" t="str">
        <f t="shared" si="2"/>
        <v>ІІ ур</v>
      </c>
      <c r="M12" s="1"/>
    </row>
    <row r="13" spans="2:13" ht="15.6" x14ac:dyDescent="0.3">
      <c r="B13" s="1"/>
      <c r="C13" s="7">
        <v>4</v>
      </c>
      <c r="D13" s="20" t="s">
        <v>25</v>
      </c>
      <c r="E13" s="7">
        <v>3</v>
      </c>
      <c r="F13" s="7">
        <v>2</v>
      </c>
      <c r="G13" s="7">
        <v>2</v>
      </c>
      <c r="H13" s="7">
        <v>2</v>
      </c>
      <c r="I13" s="19">
        <v>2</v>
      </c>
      <c r="J13" s="8">
        <f t="shared" si="0"/>
        <v>11</v>
      </c>
      <c r="K13" s="9">
        <f t="shared" si="1"/>
        <v>2.25</v>
      </c>
      <c r="L13" s="10" t="str">
        <f t="shared" si="2"/>
        <v>ІІ ур</v>
      </c>
      <c r="M13" s="1"/>
    </row>
    <row r="14" spans="2:13" ht="15.6" x14ac:dyDescent="0.3">
      <c r="B14" s="1"/>
      <c r="C14" s="7">
        <v>5</v>
      </c>
      <c r="D14" s="20" t="s">
        <v>26</v>
      </c>
      <c r="E14" s="7">
        <v>3</v>
      </c>
      <c r="F14" s="7">
        <v>2</v>
      </c>
      <c r="G14" s="7">
        <v>2</v>
      </c>
      <c r="H14" s="7">
        <v>2</v>
      </c>
      <c r="I14" s="19">
        <v>2</v>
      </c>
      <c r="J14" s="8">
        <f t="shared" si="0"/>
        <v>11</v>
      </c>
      <c r="K14" s="9">
        <f t="shared" si="1"/>
        <v>2.25</v>
      </c>
      <c r="L14" s="10" t="str">
        <f t="shared" si="2"/>
        <v>ІІ ур</v>
      </c>
      <c r="M14" s="1"/>
    </row>
    <row r="15" spans="2:13" ht="15.6" x14ac:dyDescent="0.3">
      <c r="B15" s="1"/>
      <c r="C15" s="7">
        <v>6</v>
      </c>
      <c r="D15" s="20" t="s">
        <v>27</v>
      </c>
      <c r="E15" s="7">
        <v>3</v>
      </c>
      <c r="F15" s="7">
        <v>2</v>
      </c>
      <c r="G15" s="7">
        <v>3</v>
      </c>
      <c r="H15" s="7">
        <v>3</v>
      </c>
      <c r="I15" s="7">
        <v>3</v>
      </c>
      <c r="J15" s="8">
        <f t="shared" si="0"/>
        <v>14</v>
      </c>
      <c r="K15" s="9">
        <f t="shared" si="1"/>
        <v>2.75</v>
      </c>
      <c r="L15" s="10" t="str">
        <f t="shared" si="2"/>
        <v>ІІІ ур</v>
      </c>
      <c r="M15" s="1"/>
    </row>
    <row r="16" spans="2:13" ht="15.6" x14ac:dyDescent="0.3">
      <c r="B16" s="1"/>
      <c r="C16" s="7">
        <v>7</v>
      </c>
      <c r="D16" s="20" t="s">
        <v>28</v>
      </c>
      <c r="E16" s="7">
        <v>3</v>
      </c>
      <c r="F16" s="7">
        <v>2</v>
      </c>
      <c r="G16" s="7">
        <v>2</v>
      </c>
      <c r="H16" s="7">
        <v>3</v>
      </c>
      <c r="I16" s="7">
        <v>3</v>
      </c>
      <c r="J16" s="8">
        <f t="shared" si="0"/>
        <v>13</v>
      </c>
      <c r="K16" s="9">
        <f t="shared" si="1"/>
        <v>2.5</v>
      </c>
      <c r="L16" s="10" t="str">
        <f t="shared" si="2"/>
        <v>ІІ ур</v>
      </c>
      <c r="M16" s="1"/>
    </row>
    <row r="17" spans="2:13" ht="15.6" x14ac:dyDescent="0.3">
      <c r="B17" s="1"/>
      <c r="C17" s="7">
        <v>8</v>
      </c>
      <c r="D17" s="20" t="s">
        <v>29</v>
      </c>
      <c r="E17" s="7">
        <v>3</v>
      </c>
      <c r="F17" s="7">
        <v>2</v>
      </c>
      <c r="G17" s="7">
        <v>3</v>
      </c>
      <c r="H17" s="7">
        <v>3</v>
      </c>
      <c r="I17" s="7">
        <v>3</v>
      </c>
      <c r="J17" s="8">
        <f t="shared" si="0"/>
        <v>14</v>
      </c>
      <c r="K17" s="9">
        <f t="shared" si="1"/>
        <v>2.75</v>
      </c>
      <c r="L17" s="10" t="str">
        <f t="shared" si="2"/>
        <v>ІІІ ур</v>
      </c>
      <c r="M17" s="1"/>
    </row>
    <row r="18" spans="2:13" ht="15.6" x14ac:dyDescent="0.3">
      <c r="C18" s="7"/>
      <c r="D18" s="20"/>
      <c r="E18" s="7"/>
      <c r="F18" s="7"/>
      <c r="G18" s="7"/>
      <c r="H18" s="7"/>
      <c r="I18" s="7"/>
      <c r="J18" s="8"/>
      <c r="K18" s="9"/>
      <c r="L18" s="10" t="str">
        <f t="shared" si="2"/>
        <v/>
      </c>
    </row>
    <row r="19" spans="2:13" x14ac:dyDescent="0.3">
      <c r="C19" s="7"/>
      <c r="D19" s="7"/>
      <c r="E19" s="7"/>
      <c r="F19" s="7"/>
      <c r="G19" s="7"/>
      <c r="H19" s="7"/>
      <c r="I19" s="7"/>
      <c r="J19" s="8"/>
      <c r="K19" s="9"/>
      <c r="L19" s="10"/>
    </row>
    <row r="20" spans="2:13" x14ac:dyDescent="0.3">
      <c r="C20" s="7"/>
      <c r="D20" s="7"/>
      <c r="E20" s="7"/>
      <c r="F20" s="7"/>
      <c r="G20" s="7"/>
      <c r="H20" s="7"/>
      <c r="I20" s="7"/>
      <c r="J20" s="8"/>
      <c r="K20" s="9"/>
      <c r="L20" s="10"/>
    </row>
    <row r="21" spans="2:13" x14ac:dyDescent="0.3">
      <c r="C21" s="7"/>
      <c r="D21" s="7"/>
      <c r="E21" s="7"/>
      <c r="F21" s="7"/>
      <c r="G21" s="7"/>
      <c r="H21" s="7"/>
      <c r="I21" s="7"/>
      <c r="J21" s="8"/>
      <c r="K21" s="9"/>
      <c r="L21" s="10"/>
    </row>
    <row r="22" spans="2:13" x14ac:dyDescent="0.3">
      <c r="C22" s="7"/>
      <c r="D22" s="7"/>
      <c r="E22" s="7"/>
      <c r="F22" s="7"/>
      <c r="G22" s="7"/>
      <c r="H22" s="7"/>
      <c r="I22" s="7"/>
      <c r="J22" s="8"/>
      <c r="K22" s="9"/>
      <c r="L22" s="10"/>
    </row>
    <row r="23" spans="2:13" x14ac:dyDescent="0.3">
      <c r="C23" s="7"/>
      <c r="D23" s="7"/>
      <c r="E23" s="7"/>
      <c r="F23" s="7"/>
      <c r="G23" s="7"/>
      <c r="H23" s="7"/>
      <c r="I23" s="7"/>
      <c r="J23" s="8"/>
      <c r="K23" s="9"/>
      <c r="L23" s="10"/>
    </row>
    <row r="24" spans="2:13" x14ac:dyDescent="0.3">
      <c r="C24" s="26"/>
      <c r="D24" s="28"/>
      <c r="E24" s="37"/>
      <c r="F24" s="37"/>
      <c r="G24" s="37"/>
      <c r="H24" s="28"/>
      <c r="I24" s="37"/>
      <c r="J24" s="37"/>
      <c r="K24" s="37"/>
      <c r="L24" s="38"/>
    </row>
    <row r="25" spans="2:13" x14ac:dyDescent="0.3">
      <c r="C25" s="39" t="s">
        <v>10</v>
      </c>
      <c r="D25" s="40"/>
      <c r="E25" s="40"/>
      <c r="F25" s="40"/>
      <c r="G25" s="41"/>
      <c r="H25" s="11">
        <f>COUNTA(D10:D23)</f>
        <v>8</v>
      </c>
      <c r="I25" s="39"/>
      <c r="J25" s="40"/>
      <c r="K25" s="40"/>
      <c r="L25" s="41"/>
    </row>
    <row r="26" spans="2:13" x14ac:dyDescent="0.3">
      <c r="C26" s="35" t="s">
        <v>11</v>
      </c>
      <c r="D26" s="35"/>
      <c r="E26" s="12">
        <f>COUNTIF(L10:L23,"І ур")</f>
        <v>0</v>
      </c>
      <c r="F26" s="34" t="s">
        <v>12</v>
      </c>
      <c r="G26" s="34"/>
      <c r="H26" s="13">
        <f>COUNTIF(L10:L23,"ІІ ур")</f>
        <v>6</v>
      </c>
      <c r="I26" s="34" t="s">
        <v>13</v>
      </c>
      <c r="J26" s="34"/>
      <c r="K26" s="12">
        <f>COUNTIF(L10:L23,"ІІІ ур")</f>
        <v>2</v>
      </c>
      <c r="L26" s="14"/>
    </row>
    <row r="27" spans="2:13" ht="71.25" customHeight="1" x14ac:dyDescent="0.3">
      <c r="C27" s="33" t="s">
        <v>14</v>
      </c>
      <c r="D27" s="33"/>
      <c r="E27" s="15">
        <f>(E26/H25)*100</f>
        <v>0</v>
      </c>
      <c r="F27" s="33" t="s">
        <v>15</v>
      </c>
      <c r="G27" s="33"/>
      <c r="H27" s="15">
        <f>(H26/H25)*100</f>
        <v>75</v>
      </c>
      <c r="I27" s="33" t="s">
        <v>16</v>
      </c>
      <c r="J27" s="33"/>
      <c r="K27" s="15">
        <f>(K26/H25)*100</f>
        <v>25</v>
      </c>
      <c r="L27" s="16"/>
    </row>
    <row r="29" spans="2:13" x14ac:dyDescent="0.3">
      <c r="D29" s="17"/>
      <c r="E29" s="32" t="s">
        <v>0</v>
      </c>
      <c r="F29" s="33"/>
      <c r="G29" s="33" t="s">
        <v>1</v>
      </c>
      <c r="H29" s="33"/>
      <c r="I29" s="33" t="s">
        <v>2</v>
      </c>
      <c r="J29" s="33"/>
    </row>
    <row r="30" spans="2:13" ht="34.5" customHeight="1" x14ac:dyDescent="0.3">
      <c r="D30" s="18" t="s">
        <v>14</v>
      </c>
      <c r="E30" s="28">
        <f>старт!E28</f>
        <v>12.5</v>
      </c>
      <c r="F30" s="27"/>
      <c r="G30" s="26">
        <f>E27</f>
        <v>0</v>
      </c>
      <c r="H30" s="27"/>
      <c r="I30" s="26"/>
      <c r="J30" s="27"/>
    </row>
    <row r="31" spans="2:13" ht="38.25" customHeight="1" x14ac:dyDescent="0.3">
      <c r="D31" s="18" t="s">
        <v>15</v>
      </c>
      <c r="E31" s="26">
        <f>старт!E29</f>
        <v>75</v>
      </c>
      <c r="F31" s="27"/>
      <c r="G31" s="26">
        <f>H27</f>
        <v>75</v>
      </c>
      <c r="H31" s="27"/>
      <c r="I31" s="26"/>
      <c r="J31" s="27"/>
    </row>
    <row r="32" spans="2:13" ht="39.75" customHeight="1" x14ac:dyDescent="0.3">
      <c r="D32" s="18" t="s">
        <v>16</v>
      </c>
      <c r="E32" s="26">
        <f>старт!E30</f>
        <v>12.5</v>
      </c>
      <c r="F32" s="27"/>
      <c r="G32" s="26">
        <f>K27</f>
        <v>25</v>
      </c>
      <c r="H32" s="27"/>
      <c r="I32" s="26"/>
      <c r="J32" s="27"/>
    </row>
    <row r="84" spans="11:12" x14ac:dyDescent="0.3">
      <c r="K84" s="1">
        <v>1</v>
      </c>
      <c r="L84" s="1" t="s">
        <v>17</v>
      </c>
    </row>
    <row r="85" spans="11:12" x14ac:dyDescent="0.3">
      <c r="K85" s="1">
        <v>1.6</v>
      </c>
      <c r="L85" s="1" t="s">
        <v>18</v>
      </c>
    </row>
    <row r="86" spans="11:12" x14ac:dyDescent="0.3">
      <c r="K86" s="1">
        <v>2.6</v>
      </c>
      <c r="L86" s="1" t="s">
        <v>19</v>
      </c>
    </row>
  </sheetData>
  <mergeCells count="24">
    <mergeCell ref="C25:G25"/>
    <mergeCell ref="I25:L25"/>
    <mergeCell ref="B5:M5"/>
    <mergeCell ref="B6:M6"/>
    <mergeCell ref="B7:M7"/>
    <mergeCell ref="C24:L24"/>
    <mergeCell ref="C26:D26"/>
    <mergeCell ref="F26:G26"/>
    <mergeCell ref="I26:J26"/>
    <mergeCell ref="C27:D27"/>
    <mergeCell ref="F27:G27"/>
    <mergeCell ref="I27:J27"/>
    <mergeCell ref="E29:F29"/>
    <mergeCell ref="G29:H29"/>
    <mergeCell ref="I29:J29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</mergeCells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M86"/>
  <sheetViews>
    <sheetView topLeftCell="A4" zoomScale="90" zoomScaleNormal="90" workbookViewId="0">
      <selection activeCell="N9" sqref="N9"/>
    </sheetView>
  </sheetViews>
  <sheetFormatPr defaultRowHeight="14.4" x14ac:dyDescent="0.3"/>
  <cols>
    <col min="4" max="4" width="25.44140625" customWidth="1"/>
  </cols>
  <sheetData>
    <row r="5" spans="2:13" x14ac:dyDescent="0.3">
      <c r="B5" s="36" t="s">
        <v>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x14ac:dyDescent="0.3">
      <c r="B6" s="36" t="s">
        <v>21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3" x14ac:dyDescent="0.3">
      <c r="B7" s="36" t="s">
        <v>38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9" spans="2:13" ht="172.5" customHeight="1" x14ac:dyDescent="0.3">
      <c r="B9" s="1"/>
      <c r="C9" s="2" t="s">
        <v>5</v>
      </c>
      <c r="D9" s="2" t="s">
        <v>6</v>
      </c>
      <c r="E9" s="3" t="s">
        <v>31</v>
      </c>
      <c r="F9" s="3" t="s">
        <v>32</v>
      </c>
      <c r="G9" s="3" t="s">
        <v>33</v>
      </c>
      <c r="H9" s="3" t="s">
        <v>34</v>
      </c>
      <c r="I9" s="3" t="s">
        <v>35</v>
      </c>
      <c r="J9" s="4" t="s">
        <v>7</v>
      </c>
      <c r="K9" s="5" t="s">
        <v>8</v>
      </c>
      <c r="L9" s="6" t="s">
        <v>9</v>
      </c>
      <c r="M9" s="1"/>
    </row>
    <row r="10" spans="2:13" ht="15.6" x14ac:dyDescent="0.3">
      <c r="B10" s="1"/>
      <c r="C10" s="7">
        <v>1</v>
      </c>
      <c r="D10" s="20" t="s">
        <v>22</v>
      </c>
      <c r="E10" s="7"/>
      <c r="F10" s="7"/>
      <c r="G10" s="7"/>
      <c r="H10" s="7"/>
      <c r="I10" s="19"/>
      <c r="J10" s="8">
        <f t="shared" ref="J10:J17" si="0">SUM(E10:I10)</f>
        <v>0</v>
      </c>
      <c r="K10" s="9" t="e">
        <f>AVERAGE(E10,F10,G10,H10)</f>
        <v>#DIV/0!</v>
      </c>
      <c r="L10" s="10" t="str">
        <f>IF(E10="","",VLOOKUP(K10,$K$84:$L$86,2,TRUE))</f>
        <v/>
      </c>
      <c r="M10" s="1"/>
    </row>
    <row r="11" spans="2:13" ht="15.6" x14ac:dyDescent="0.3">
      <c r="B11" s="1"/>
      <c r="C11" s="7">
        <v>2</v>
      </c>
      <c r="D11" s="20" t="s">
        <v>23</v>
      </c>
      <c r="E11" s="7"/>
      <c r="F11" s="7"/>
      <c r="G11" s="7"/>
      <c r="H11" s="7"/>
      <c r="I11" s="19"/>
      <c r="J11" s="8">
        <f t="shared" si="0"/>
        <v>0</v>
      </c>
      <c r="K11" s="9" t="e">
        <f t="shared" ref="K11:K17" si="1">AVERAGE(E11,F11,G11,H11)</f>
        <v>#DIV/0!</v>
      </c>
      <c r="L11" s="10" t="str">
        <f t="shared" ref="L11:L17" si="2">IF(E11="","",VLOOKUP(K11,$K$84:$L$86,2,TRUE))</f>
        <v/>
      </c>
      <c r="M11" s="1"/>
    </row>
    <row r="12" spans="2:13" ht="15.6" x14ac:dyDescent="0.3">
      <c r="B12" s="1"/>
      <c r="C12" s="7">
        <v>3</v>
      </c>
      <c r="D12" s="20" t="s">
        <v>24</v>
      </c>
      <c r="E12" s="7"/>
      <c r="F12" s="7"/>
      <c r="G12" s="7"/>
      <c r="H12" s="7"/>
      <c r="I12" s="19"/>
      <c r="J12" s="8">
        <f t="shared" si="0"/>
        <v>0</v>
      </c>
      <c r="K12" s="9" t="e">
        <f t="shared" si="1"/>
        <v>#DIV/0!</v>
      </c>
      <c r="L12" s="10" t="str">
        <f t="shared" si="2"/>
        <v/>
      </c>
      <c r="M12" s="1"/>
    </row>
    <row r="13" spans="2:13" ht="15.6" x14ac:dyDescent="0.3">
      <c r="B13" s="1"/>
      <c r="C13" s="7">
        <v>4</v>
      </c>
      <c r="D13" s="20" t="s">
        <v>25</v>
      </c>
      <c r="E13" s="7"/>
      <c r="F13" s="7"/>
      <c r="G13" s="7"/>
      <c r="H13" s="7"/>
      <c r="I13" s="19"/>
      <c r="J13" s="8">
        <f t="shared" si="0"/>
        <v>0</v>
      </c>
      <c r="K13" s="9" t="e">
        <f t="shared" si="1"/>
        <v>#DIV/0!</v>
      </c>
      <c r="L13" s="10" t="str">
        <f t="shared" si="2"/>
        <v/>
      </c>
      <c r="M13" s="1"/>
    </row>
    <row r="14" spans="2:13" ht="15.6" x14ac:dyDescent="0.3">
      <c r="B14" s="1"/>
      <c r="C14" s="7">
        <v>5</v>
      </c>
      <c r="D14" s="20" t="s">
        <v>26</v>
      </c>
      <c r="E14" s="7"/>
      <c r="F14" s="7"/>
      <c r="G14" s="7"/>
      <c r="H14" s="7"/>
      <c r="I14" s="19"/>
      <c r="J14" s="8">
        <f t="shared" si="0"/>
        <v>0</v>
      </c>
      <c r="K14" s="9" t="e">
        <f t="shared" si="1"/>
        <v>#DIV/0!</v>
      </c>
      <c r="L14" s="10" t="str">
        <f t="shared" si="2"/>
        <v/>
      </c>
      <c r="M14" s="1"/>
    </row>
    <row r="15" spans="2:13" ht="15.6" x14ac:dyDescent="0.3">
      <c r="B15" s="1"/>
      <c r="C15" s="7">
        <v>6</v>
      </c>
      <c r="D15" s="20" t="s">
        <v>27</v>
      </c>
      <c r="E15" s="7"/>
      <c r="F15" s="7"/>
      <c r="G15" s="7"/>
      <c r="H15" s="7"/>
      <c r="I15" s="7"/>
      <c r="J15" s="8">
        <f t="shared" si="0"/>
        <v>0</v>
      </c>
      <c r="K15" s="9" t="e">
        <f t="shared" si="1"/>
        <v>#DIV/0!</v>
      </c>
      <c r="L15" s="10" t="str">
        <f t="shared" si="2"/>
        <v/>
      </c>
      <c r="M15" s="1"/>
    </row>
    <row r="16" spans="2:13" ht="15.6" x14ac:dyDescent="0.3">
      <c r="B16" s="1"/>
      <c r="C16" s="7">
        <v>7</v>
      </c>
      <c r="D16" s="20" t="s">
        <v>28</v>
      </c>
      <c r="E16" s="7"/>
      <c r="F16" s="7"/>
      <c r="G16" s="7"/>
      <c r="H16" s="7"/>
      <c r="I16" s="7"/>
      <c r="J16" s="8">
        <f t="shared" si="0"/>
        <v>0</v>
      </c>
      <c r="K16" s="9" t="e">
        <f t="shared" si="1"/>
        <v>#DIV/0!</v>
      </c>
      <c r="L16" s="10" t="str">
        <f t="shared" si="2"/>
        <v/>
      </c>
      <c r="M16" s="1"/>
    </row>
    <row r="17" spans="2:13" ht="15.6" x14ac:dyDescent="0.3">
      <c r="B17" s="1"/>
      <c r="C17" s="7">
        <v>8</v>
      </c>
      <c r="D17" s="20" t="s">
        <v>29</v>
      </c>
      <c r="E17" s="7"/>
      <c r="F17" s="7"/>
      <c r="G17" s="7"/>
      <c r="H17" s="7"/>
      <c r="I17" s="7"/>
      <c r="J17" s="8">
        <f t="shared" si="0"/>
        <v>0</v>
      </c>
      <c r="K17" s="9" t="e">
        <f t="shared" si="1"/>
        <v>#DIV/0!</v>
      </c>
      <c r="L17" s="10" t="str">
        <f t="shared" si="2"/>
        <v/>
      </c>
      <c r="M17" s="1"/>
    </row>
    <row r="18" spans="2:13" ht="15.6" x14ac:dyDescent="0.3">
      <c r="C18" s="7">
        <v>9</v>
      </c>
      <c r="D18" s="20"/>
      <c r="E18" s="7"/>
      <c r="F18" s="7"/>
      <c r="G18" s="7"/>
      <c r="H18" s="7"/>
      <c r="I18" s="7"/>
      <c r="J18" s="8"/>
      <c r="K18" s="9"/>
      <c r="L18" s="10"/>
    </row>
    <row r="19" spans="2:13" x14ac:dyDescent="0.3">
      <c r="C19" s="7">
        <v>10</v>
      </c>
      <c r="D19" s="7"/>
      <c r="E19" s="7"/>
      <c r="F19" s="7"/>
      <c r="G19" s="7"/>
      <c r="H19" s="7"/>
      <c r="I19" s="7"/>
      <c r="J19" s="8"/>
      <c r="K19" s="9"/>
      <c r="L19" s="10"/>
    </row>
    <row r="20" spans="2:13" x14ac:dyDescent="0.3">
      <c r="C20" s="7">
        <v>11</v>
      </c>
      <c r="D20" s="7"/>
      <c r="E20" s="7"/>
      <c r="F20" s="7"/>
      <c r="G20" s="7"/>
      <c r="H20" s="7"/>
      <c r="I20" s="7"/>
      <c r="J20" s="8"/>
      <c r="K20" s="9"/>
      <c r="L20" s="10"/>
    </row>
    <row r="21" spans="2:13" x14ac:dyDescent="0.3">
      <c r="C21" s="7">
        <v>12</v>
      </c>
      <c r="D21" s="7"/>
      <c r="E21" s="7"/>
      <c r="F21" s="7"/>
      <c r="G21" s="7"/>
      <c r="H21" s="7"/>
      <c r="I21" s="7"/>
      <c r="J21" s="8"/>
      <c r="K21" s="9"/>
      <c r="L21" s="10"/>
    </row>
    <row r="22" spans="2:13" x14ac:dyDescent="0.3">
      <c r="C22" s="7">
        <v>13</v>
      </c>
      <c r="D22" s="7"/>
      <c r="E22" s="7"/>
      <c r="F22" s="7"/>
      <c r="G22" s="7"/>
      <c r="H22" s="7"/>
      <c r="I22" s="7"/>
      <c r="J22" s="8"/>
      <c r="K22" s="9"/>
      <c r="L22" s="10"/>
    </row>
    <row r="23" spans="2:13" x14ac:dyDescent="0.3">
      <c r="C23" s="7">
        <v>14</v>
      </c>
      <c r="D23" s="7"/>
      <c r="E23" s="7"/>
      <c r="F23" s="7"/>
      <c r="G23" s="7"/>
      <c r="H23" s="7"/>
      <c r="I23" s="7"/>
      <c r="J23" s="8"/>
      <c r="K23" s="9"/>
      <c r="L23" s="10"/>
    </row>
    <row r="24" spans="2:13" x14ac:dyDescent="0.3">
      <c r="C24" s="26"/>
      <c r="D24" s="28"/>
      <c r="E24" s="37"/>
      <c r="F24" s="37"/>
      <c r="G24" s="37"/>
      <c r="H24" s="28"/>
      <c r="I24" s="37"/>
      <c r="J24" s="37"/>
      <c r="K24" s="37"/>
      <c r="L24" s="38"/>
    </row>
    <row r="25" spans="2:13" x14ac:dyDescent="0.3">
      <c r="C25" s="39" t="s">
        <v>10</v>
      </c>
      <c r="D25" s="40"/>
      <c r="E25" s="40"/>
      <c r="F25" s="40"/>
      <c r="G25" s="41"/>
      <c r="H25" s="11">
        <f>COUNTA(D10:D23)</f>
        <v>8</v>
      </c>
      <c r="I25" s="39"/>
      <c r="J25" s="40"/>
      <c r="K25" s="40"/>
      <c r="L25" s="41"/>
    </row>
    <row r="26" spans="2:13" x14ac:dyDescent="0.3">
      <c r="C26" s="35" t="s">
        <v>11</v>
      </c>
      <c r="D26" s="35"/>
      <c r="E26" s="12">
        <f>COUNTIF(L10:L23,"І ур")</f>
        <v>0</v>
      </c>
      <c r="F26" s="34" t="s">
        <v>12</v>
      </c>
      <c r="G26" s="34"/>
      <c r="H26" s="13">
        <f>COUNTIF(L10:L23,"ІІ ур")</f>
        <v>0</v>
      </c>
      <c r="I26" s="34" t="s">
        <v>13</v>
      </c>
      <c r="J26" s="34"/>
      <c r="K26" s="12">
        <f>COUNTIF(L10:L23,"ІІІ ур")</f>
        <v>0</v>
      </c>
      <c r="L26" s="14"/>
    </row>
    <row r="27" spans="2:13" ht="61.5" customHeight="1" x14ac:dyDescent="0.3">
      <c r="C27" s="33" t="s">
        <v>14</v>
      </c>
      <c r="D27" s="33"/>
      <c r="E27" s="15">
        <f>(E26/H25)*100</f>
        <v>0</v>
      </c>
      <c r="F27" s="33" t="s">
        <v>15</v>
      </c>
      <c r="G27" s="33"/>
      <c r="H27" s="15">
        <f>(H26/H25)*100</f>
        <v>0</v>
      </c>
      <c r="I27" s="33" t="s">
        <v>16</v>
      </c>
      <c r="J27" s="33"/>
      <c r="K27" s="15">
        <f>(K26/H25)*100</f>
        <v>0</v>
      </c>
      <c r="L27" s="16"/>
    </row>
    <row r="30" spans="2:13" x14ac:dyDescent="0.3">
      <c r="D30" s="17"/>
      <c r="E30" s="32" t="s">
        <v>0</v>
      </c>
      <c r="F30" s="33"/>
      <c r="G30" s="33" t="s">
        <v>1</v>
      </c>
      <c r="H30" s="33"/>
      <c r="I30" s="33" t="s">
        <v>2</v>
      </c>
      <c r="J30" s="33"/>
    </row>
    <row r="31" spans="2:13" ht="40.5" customHeight="1" x14ac:dyDescent="0.3">
      <c r="D31" s="18" t="s">
        <v>14</v>
      </c>
      <c r="E31" s="28">
        <f>старт!E28</f>
        <v>12.5</v>
      </c>
      <c r="F31" s="27"/>
      <c r="G31" s="26">
        <f>промежут!G30</f>
        <v>0</v>
      </c>
      <c r="H31" s="27"/>
      <c r="I31" s="26">
        <f>E27</f>
        <v>0</v>
      </c>
      <c r="J31" s="27"/>
    </row>
    <row r="32" spans="2:13" ht="39.75" customHeight="1" x14ac:dyDescent="0.3">
      <c r="D32" s="18" t="s">
        <v>15</v>
      </c>
      <c r="E32" s="26">
        <f>старт!E29</f>
        <v>75</v>
      </c>
      <c r="F32" s="27"/>
      <c r="G32" s="26">
        <f>промежут!G31</f>
        <v>75</v>
      </c>
      <c r="H32" s="27"/>
      <c r="I32" s="26">
        <f>H27</f>
        <v>0</v>
      </c>
      <c r="J32" s="27"/>
    </row>
    <row r="33" spans="4:10" ht="41.25" customHeight="1" x14ac:dyDescent="0.3">
      <c r="D33" s="18" t="s">
        <v>16</v>
      </c>
      <c r="E33" s="26">
        <f>старт!E30</f>
        <v>12.5</v>
      </c>
      <c r="F33" s="27"/>
      <c r="G33" s="26">
        <f>промежут!G32</f>
        <v>25</v>
      </c>
      <c r="H33" s="27"/>
      <c r="I33" s="26">
        <f>K27</f>
        <v>0</v>
      </c>
      <c r="J33" s="27"/>
    </row>
    <row r="84" spans="11:12" x14ac:dyDescent="0.3">
      <c r="K84" s="1">
        <v>1</v>
      </c>
      <c r="L84" s="1" t="s">
        <v>17</v>
      </c>
    </row>
    <row r="85" spans="11:12" x14ac:dyDescent="0.3">
      <c r="K85" s="1">
        <v>1.6</v>
      </c>
      <c r="L85" s="1" t="s">
        <v>18</v>
      </c>
    </row>
    <row r="86" spans="11:12" x14ac:dyDescent="0.3">
      <c r="K86" s="1">
        <v>2.6</v>
      </c>
      <c r="L86" s="1" t="s">
        <v>19</v>
      </c>
    </row>
  </sheetData>
  <mergeCells count="24">
    <mergeCell ref="C25:G25"/>
    <mergeCell ref="I25:L25"/>
    <mergeCell ref="B5:M5"/>
    <mergeCell ref="B6:M6"/>
    <mergeCell ref="B7:M7"/>
    <mergeCell ref="C24:L24"/>
    <mergeCell ref="C26:D26"/>
    <mergeCell ref="F26:G26"/>
    <mergeCell ref="I26:J26"/>
    <mergeCell ref="C27:D27"/>
    <mergeCell ref="F27:G27"/>
    <mergeCell ref="I27:J27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E33:F33"/>
    <mergeCell ref="G33:H33"/>
    <mergeCell ref="I33:J33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старт</vt:lpstr>
      <vt:lpstr>промежут</vt:lpstr>
      <vt:lpstr>итог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Albina Kaliyeva</cp:lastModifiedBy>
  <dcterms:created xsi:type="dcterms:W3CDTF">2018-12-11T18:46:57Z</dcterms:created>
  <dcterms:modified xsi:type="dcterms:W3CDTF">2024-04-07T23:30:03Z</dcterms:modified>
</cp:coreProperties>
</file>