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ценка знаний восп.- мониторинг\Улыбка\"/>
    </mc:Choice>
  </mc:AlternateContent>
  <xr:revisionPtr revIDLastSave="0" documentId="13_ncr:1_{0562F641-EECF-42B2-9B5D-CB0CB1E9D7B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старт" sheetId="35" r:id="rId1"/>
    <sheet name="промежут" sheetId="34" r:id="rId2"/>
    <sheet name="итог" sheetId="33" r:id="rId3"/>
    <sheet name="Лист1" sheetId="3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34" l="1"/>
  <c r="K24" i="34"/>
  <c r="L24" i="34" s="1"/>
  <c r="J19" i="33" l="1"/>
  <c r="K19" i="33"/>
  <c r="L19" i="33"/>
  <c r="K18" i="34"/>
  <c r="L27" i="33" l="1"/>
  <c r="K27" i="33"/>
  <c r="J27" i="33"/>
  <c r="K26" i="33"/>
  <c r="L26" i="33" s="1"/>
  <c r="J26" i="33"/>
  <c r="K24" i="33"/>
  <c r="L24" i="33" s="1"/>
  <c r="J24" i="33"/>
  <c r="L23" i="33"/>
  <c r="K23" i="33"/>
  <c r="J23" i="33"/>
  <c r="L31" i="33"/>
  <c r="K31" i="33"/>
  <c r="J31" i="33"/>
  <c r="K29" i="33"/>
  <c r="L29" i="33" s="1"/>
  <c r="J29" i="33"/>
  <c r="K28" i="33"/>
  <c r="L28" i="33" s="1"/>
  <c r="J28" i="33"/>
  <c r="K25" i="33"/>
  <c r="L25" i="33" s="1"/>
  <c r="J25" i="33"/>
  <c r="L21" i="33"/>
  <c r="K21" i="33"/>
  <c r="J21" i="33"/>
  <c r="K22" i="33"/>
  <c r="L22" i="33" s="1"/>
  <c r="J22" i="33"/>
  <c r="L32" i="34"/>
  <c r="L31" i="34"/>
  <c r="L29" i="34"/>
  <c r="L28" i="34"/>
  <c r="L27" i="34"/>
  <c r="L26" i="34"/>
  <c r="L25" i="34"/>
  <c r="K23" i="34"/>
  <c r="L23" i="34" s="1"/>
  <c r="J23" i="34"/>
  <c r="K22" i="34"/>
  <c r="L22" i="34" s="1"/>
  <c r="J22" i="34"/>
  <c r="K21" i="34"/>
  <c r="L21" i="34" s="1"/>
  <c r="J21" i="34"/>
  <c r="K20" i="34"/>
  <c r="L20" i="34" s="1"/>
  <c r="J20" i="34"/>
  <c r="K19" i="34"/>
  <c r="L19" i="34" s="1"/>
  <c r="J19" i="34"/>
  <c r="K20" i="33" l="1"/>
  <c r="L20" i="33" s="1"/>
  <c r="J20" i="33"/>
  <c r="J18" i="33" l="1"/>
  <c r="K18" i="33"/>
  <c r="L18" i="33" s="1"/>
  <c r="J10" i="33"/>
  <c r="K10" i="33"/>
  <c r="L10" i="33" s="1"/>
  <c r="J11" i="33"/>
  <c r="K11" i="33"/>
  <c r="L11" i="33" s="1"/>
  <c r="K12" i="33"/>
  <c r="L12" i="33" s="1"/>
  <c r="J13" i="33"/>
  <c r="K13" i="33"/>
  <c r="L13" i="33" s="1"/>
  <c r="J14" i="33"/>
  <c r="K14" i="33"/>
  <c r="L14" i="33" s="1"/>
  <c r="J15" i="33"/>
  <c r="K15" i="33"/>
  <c r="L15" i="33" s="1"/>
  <c r="J16" i="33"/>
  <c r="K16" i="33"/>
  <c r="L16" i="33" s="1"/>
  <c r="J17" i="33"/>
  <c r="K17" i="33"/>
  <c r="L17" i="33" s="1"/>
  <c r="L30" i="35" l="1"/>
  <c r="L29" i="35"/>
  <c r="L28" i="35"/>
  <c r="L27" i="35"/>
  <c r="L26" i="35"/>
  <c r="L25" i="35"/>
  <c r="J24" i="35"/>
  <c r="K24" i="35"/>
  <c r="L24" i="35" s="1"/>
  <c r="J23" i="35"/>
  <c r="K23" i="35"/>
  <c r="L23" i="35" s="1"/>
  <c r="J22" i="35"/>
  <c r="K22" i="35"/>
  <c r="L22" i="35" s="1"/>
  <c r="J21" i="35"/>
  <c r="K21" i="35"/>
  <c r="L21" i="35" s="1"/>
  <c r="J20" i="35"/>
  <c r="K20" i="35"/>
  <c r="L20" i="35" s="1"/>
  <c r="J19" i="35"/>
  <c r="K19" i="35"/>
  <c r="L19" i="35" s="1"/>
  <c r="J10" i="35" l="1"/>
  <c r="K10" i="35"/>
  <c r="L10" i="35" s="1"/>
  <c r="J18" i="34"/>
  <c r="J17" i="34"/>
  <c r="J16" i="34"/>
  <c r="J15" i="34"/>
  <c r="J14" i="34"/>
  <c r="J13" i="34"/>
  <c r="J12" i="34"/>
  <c r="J11" i="34"/>
  <c r="J10" i="34"/>
  <c r="J18" i="35"/>
  <c r="J17" i="35"/>
  <c r="J16" i="35"/>
  <c r="J15" i="35"/>
  <c r="J14" i="35"/>
  <c r="J13" i="35"/>
  <c r="J12" i="35"/>
  <c r="J11" i="35"/>
  <c r="L18" i="34"/>
  <c r="K17" i="34"/>
  <c r="L17" i="34" s="1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18" i="35"/>
  <c r="L18" i="35" s="1"/>
  <c r="K17" i="35"/>
  <c r="L17" i="35" s="1"/>
  <c r="K16" i="35"/>
  <c r="L16" i="35" s="1"/>
  <c r="K15" i="35"/>
  <c r="L15" i="35" s="1"/>
  <c r="K14" i="35"/>
  <c r="L14" i="35" s="1"/>
  <c r="K13" i="35"/>
  <c r="L13" i="35" s="1"/>
  <c r="K12" i="35"/>
  <c r="L12" i="35" s="1"/>
  <c r="K11" i="35"/>
  <c r="L11" i="35" s="1"/>
  <c r="H33" i="33"/>
  <c r="H34" i="34"/>
  <c r="H32" i="35"/>
  <c r="K35" i="34" l="1"/>
  <c r="K36" i="34" s="1"/>
  <c r="G41" i="34" s="1"/>
  <c r="G41" i="33" s="1"/>
  <c r="H35" i="34"/>
  <c r="H36" i="34" s="1"/>
  <c r="G40" i="34" s="1"/>
  <c r="G40" i="33" s="1"/>
  <c r="E35" i="34"/>
  <c r="E36" i="34" s="1"/>
  <c r="G39" i="34" s="1"/>
  <c r="G39" i="33" s="1"/>
  <c r="H34" i="33"/>
  <c r="H35" i="33" s="1"/>
  <c r="I40" i="33" s="1"/>
  <c r="K34" i="33"/>
  <c r="K35" i="33" s="1"/>
  <c r="I41" i="33" s="1"/>
  <c r="E34" i="33"/>
  <c r="E35" i="33" s="1"/>
  <c r="I39" i="33" s="1"/>
  <c r="K33" i="35"/>
  <c r="K34" i="35" s="1"/>
  <c r="E39" i="35" s="1"/>
  <c r="E33" i="35"/>
  <c r="E34" i="35" s="1"/>
  <c r="E37" i="35" s="1"/>
  <c r="H33" i="35"/>
  <c r="H34" i="35" s="1"/>
  <c r="E38" i="35" s="1"/>
  <c r="E39" i="33" l="1"/>
  <c r="E39" i="34"/>
  <c r="E40" i="33"/>
  <c r="E40" i="34"/>
  <c r="E41" i="34"/>
  <c r="E41" i="33"/>
</calcChain>
</file>

<file path=xl/sharedStrings.xml><?xml version="1.0" encoding="utf-8"?>
<sst xmlns="http://schemas.openxmlformats.org/spreadsheetml/2006/main" count="132" uniqueCount="47">
  <si>
    <t>стартовый</t>
  </si>
  <si>
    <t>промежуточный</t>
  </si>
  <si>
    <t>итоговый</t>
  </si>
  <si>
    <t xml:space="preserve">Сводный отчет  </t>
  </si>
  <si>
    <t>о результатах стартового мониторинга по отслеживанию развития умений и навыков детей</t>
  </si>
  <si>
    <t>№</t>
  </si>
  <si>
    <t>Ф.И.ребенка</t>
  </si>
  <si>
    <t>Общее количество</t>
  </si>
  <si>
    <t>Средний уровень</t>
  </si>
  <si>
    <t>Уровень развития умений и навыков</t>
  </si>
  <si>
    <t>А (всего детей)</t>
  </si>
  <si>
    <t>Б (І уровень)</t>
  </si>
  <si>
    <t>В (ІІ уровень)</t>
  </si>
  <si>
    <t>Г (ІІІ уровень)</t>
  </si>
  <si>
    <t>Доля детей с низким уровнем  %</t>
  </si>
  <si>
    <t>Доля детей со средним уровнем  %</t>
  </si>
  <si>
    <t>Доля детей с высоким уровнем  %</t>
  </si>
  <si>
    <t>І ур</t>
  </si>
  <si>
    <t>ІІ ур</t>
  </si>
  <si>
    <t>ІІІ ур</t>
  </si>
  <si>
    <t>о результатах промежуточного мониторинга по отслеживанию развития умений и навыков детей</t>
  </si>
  <si>
    <t>о результатах итогового мониторинга по отслеживанию развития умений и навыков детей</t>
  </si>
  <si>
    <t>Голощапова Кира</t>
  </si>
  <si>
    <t>Дюсембаева Амилия</t>
  </si>
  <si>
    <t>Айтхожин Наби</t>
  </si>
  <si>
    <t>Ауеспеков Алинур</t>
  </si>
  <si>
    <t>Белова Жасмин</t>
  </si>
  <si>
    <t>Бугир Леонид</t>
  </si>
  <si>
    <t>Булатов Алибек</t>
  </si>
  <si>
    <t>Дьякова Маргарита</t>
  </si>
  <si>
    <t>Иващенко Самир</t>
  </si>
  <si>
    <t>Исабекова Есения</t>
  </si>
  <si>
    <t>Кузьминова Надежда</t>
  </si>
  <si>
    <t>Минигареева Ясмина</t>
  </si>
  <si>
    <t>Ониськив Всеволод</t>
  </si>
  <si>
    <t>Оразалинова Медина</t>
  </si>
  <si>
    <t>Романова Александра</t>
  </si>
  <si>
    <t>Серікпай Аяла</t>
  </si>
  <si>
    <t>Шерубай Арнур</t>
  </si>
  <si>
    <t>Учебный год: 2023-2024       Группа: "Улыбка"   (дети 5 лет)  Дата проведения: сентябрь</t>
  </si>
  <si>
    <t>Учебный год: 2023-2024      Группа: "Улыбка"  (дети 5 лет)  Дата проведения: январь</t>
  </si>
  <si>
    <t>Учебный год: 2023-2024     Группа: "Улыбка"   (дети 5 лет)  Дата проведения: май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</si>
  <si>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</si>
  <si>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</si>
  <si>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</si>
  <si>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</si>
  <si>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>Формирование социально-эмоциональных навыков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</si>
</sst>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р.&quot;_-;_-* \-#,##0.00\ &quot;р.&quot;;_-* &quot;-&quot;??\ &quot;р.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6" fillId="0" borderId="0" xfId="2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textRotation="90" wrapText="1"/>
    </xf>
    <xf numFmtId="0" fontId="1" fillId="2" borderId="1" xfId="2" applyFont="1" applyFill="1" applyBorder="1" applyAlignment="1">
      <alignment horizontal="center" vertical="center" textRotation="90" wrapText="1"/>
    </xf>
    <xf numFmtId="0" fontId="1" fillId="3" borderId="1" xfId="2" applyFont="1" applyFill="1" applyBorder="1" applyAlignment="1">
      <alignment horizontal="center" vertical="center" textRotation="90" wrapText="1"/>
    </xf>
    <xf numFmtId="0" fontId="1" fillId="4" borderId="1" xfId="2" applyFont="1" applyFill="1" applyBorder="1" applyAlignment="1">
      <alignment horizontal="center" vertical="center" textRotation="90" wrapText="1"/>
    </xf>
    <xf numFmtId="0" fontId="4" fillId="0" borderId="1" xfId="2" applyFont="1" applyBorder="1"/>
    <xf numFmtId="0" fontId="1" fillId="2" borderId="1" xfId="2" applyFont="1" applyFill="1" applyBorder="1"/>
    <xf numFmtId="0" fontId="1" fillId="3" borderId="1" xfId="2" applyFont="1" applyFill="1" applyBorder="1"/>
    <xf numFmtId="0" fontId="1" fillId="4" borderId="1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5" borderId="1" xfId="2" applyFont="1" applyFill="1" applyBorder="1"/>
    <xf numFmtId="0" fontId="4" fillId="0" borderId="1" xfId="0" applyFont="1" applyBorder="1"/>
    <xf numFmtId="0" fontId="7" fillId="0" borderId="1" xfId="0" applyFont="1" applyBorder="1" applyAlignment="1" applyProtection="1">
      <alignment vertical="top" wrapText="1"/>
      <protection locked="0"/>
    </xf>
    <xf numFmtId="0" fontId="7" fillId="6" borderId="1" xfId="3" applyFont="1" applyFill="1" applyBorder="1" applyAlignment="1" applyProtection="1">
      <alignment horizontal="justify" vertical="center" wrapText="1"/>
      <protection locked="0"/>
    </xf>
    <xf numFmtId="0" fontId="7" fillId="6" borderId="1" xfId="4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2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2" applyBorder="1"/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5">
    <cellStyle name="Денежный 2" xfId="1" xr:uid="{00000000-0005-0000-0000-000000000000}"/>
    <cellStyle name="Обычный" xfId="0" builtinId="0"/>
    <cellStyle name="Обычный 2" xfId="2" xr:uid="{00000000-0005-0000-0000-000002000000}"/>
    <cellStyle name="Обычный 3" xfId="4" xr:uid="{00000000-0005-0000-0000-000003000000}"/>
    <cellStyle name="Обычный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старт!$D$37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старт!$E$36:$J$36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старт!$E$37:$J$37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E6B-A5BC-6D850DDBA079}"/>
            </c:ext>
          </c:extLst>
        </c:ser>
        <c:ser>
          <c:idx val="1"/>
          <c:order val="1"/>
          <c:tx>
            <c:strRef>
              <c:f>старт!$D$38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старт!$E$36:$J$36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старт!$E$38:$J$38</c:f>
              <c:numCache>
                <c:formatCode>General</c:formatCode>
                <c:ptCount val="6"/>
                <c:pt idx="0">
                  <c:v>73.333333333333329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E6B-A5BC-6D850DDBA079}"/>
            </c:ext>
          </c:extLst>
        </c:ser>
        <c:ser>
          <c:idx val="2"/>
          <c:order val="2"/>
          <c:tx>
            <c:strRef>
              <c:f>старт!$D$39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старт!$E$36:$J$36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старт!$E$39:$J$39</c:f>
              <c:numCache>
                <c:formatCode>General</c:formatCode>
                <c:ptCount val="6"/>
                <c:pt idx="0">
                  <c:v>26.666666666666668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E6B-A5BC-6D850DDB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784576"/>
        <c:axId val="79806848"/>
      </c:barChart>
      <c:catAx>
        <c:axId val="797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806848"/>
        <c:crosses val="autoZero"/>
        <c:auto val="1"/>
        <c:lblAlgn val="ctr"/>
        <c:lblOffset val="100"/>
        <c:noMultiLvlLbl val="0"/>
      </c:catAx>
      <c:valAx>
        <c:axId val="798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78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94374180449236"/>
          <c:y val="0.81677142488873422"/>
          <c:w val="0.73069814232091301"/>
          <c:h val="0.136646169943362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промежут!$D$39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промежут!$E$38:$J$38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промежут!$E$39:$J$39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A-4B10-94A9-E45155711D30}"/>
            </c:ext>
          </c:extLst>
        </c:ser>
        <c:ser>
          <c:idx val="1"/>
          <c:order val="1"/>
          <c:tx>
            <c:strRef>
              <c:f>промежут!$D$40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промежут!$E$38:$J$38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промежут!$E$40:$J$40</c:f>
              <c:numCache>
                <c:formatCode>General</c:formatCode>
                <c:ptCount val="6"/>
                <c:pt idx="0">
                  <c:v>73.333333333333329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A-4B10-94A9-E45155711D30}"/>
            </c:ext>
          </c:extLst>
        </c:ser>
        <c:ser>
          <c:idx val="2"/>
          <c:order val="2"/>
          <c:tx>
            <c:strRef>
              <c:f>промежут!$D$41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промежут!$E$38:$J$38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промежут!$E$41:$J$41</c:f>
              <c:numCache>
                <c:formatCode>General</c:formatCode>
                <c:ptCount val="6"/>
                <c:pt idx="0">
                  <c:v>26.666666666666668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A-4B10-94A9-E4515571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98080"/>
        <c:axId val="81793792"/>
      </c:barChart>
      <c:catAx>
        <c:axId val="811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793792"/>
        <c:crosses val="autoZero"/>
        <c:auto val="1"/>
        <c:lblAlgn val="ctr"/>
        <c:lblOffset val="100"/>
        <c:noMultiLvlLbl val="0"/>
      </c:catAx>
      <c:valAx>
        <c:axId val="817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198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50017801956797E-2"/>
          <c:y val="0.83680839304061261"/>
          <c:w val="0.8083349778950556"/>
          <c:h val="0.1527782958248421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итог!$D$39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итог!$E$38:$J$38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итог!$E$39:$J$39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93D-9E8D-654BC01D9633}"/>
            </c:ext>
          </c:extLst>
        </c:ser>
        <c:ser>
          <c:idx val="1"/>
          <c:order val="1"/>
          <c:tx>
            <c:strRef>
              <c:f>итог!$D$40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итог!$E$38:$J$38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итог!$E$40:$J$40</c:f>
              <c:numCache>
                <c:formatCode>General</c:formatCode>
                <c:ptCount val="6"/>
                <c:pt idx="0">
                  <c:v>73.333333333333329</c:v>
                </c:pt>
                <c:pt idx="2">
                  <c:v>60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C-493D-9E8D-654BC01D9633}"/>
            </c:ext>
          </c:extLst>
        </c:ser>
        <c:ser>
          <c:idx val="2"/>
          <c:order val="2"/>
          <c:tx>
            <c:strRef>
              <c:f>итог!$D$41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итог!$E$38:$J$38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итог!$E$41:$J$41</c:f>
              <c:numCache>
                <c:formatCode>General</c:formatCode>
                <c:ptCount val="6"/>
                <c:pt idx="0">
                  <c:v>26.666666666666668</c:v>
                </c:pt>
                <c:pt idx="2">
                  <c:v>40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C-493D-9E8D-654BC01D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41536"/>
        <c:axId val="81851520"/>
      </c:barChart>
      <c:catAx>
        <c:axId val="818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51520"/>
        <c:crosses val="autoZero"/>
        <c:auto val="1"/>
        <c:lblAlgn val="ctr"/>
        <c:lblOffset val="100"/>
        <c:noMultiLvlLbl val="0"/>
      </c:catAx>
      <c:valAx>
        <c:axId val="8185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41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95718494694858"/>
          <c:y val="0.81329239593489777"/>
          <c:w val="0.69409720736073743"/>
          <c:h val="0.139240721483017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35</xdr:row>
      <xdr:rowOff>9525</xdr:rowOff>
    </xdr:from>
    <xdr:to>
      <xdr:col>19</xdr:col>
      <xdr:colOff>190500</xdr:colOff>
      <xdr:row>46</xdr:row>
      <xdr:rowOff>95250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37</xdr:row>
      <xdr:rowOff>9525</xdr:rowOff>
    </xdr:from>
    <xdr:to>
      <xdr:col>18</xdr:col>
      <xdr:colOff>228600</xdr:colOff>
      <xdr:row>46</xdr:row>
      <xdr:rowOff>180975</xdr:rowOff>
    </xdr:to>
    <xdr:graphicFrame macro="">
      <xdr:nvGraphicFramePr>
        <xdr:cNvPr id="4097" name="Диаграмма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36</xdr:row>
      <xdr:rowOff>66675</xdr:rowOff>
    </xdr:from>
    <xdr:to>
      <xdr:col>19</xdr:col>
      <xdr:colOff>409575</xdr:colOff>
      <xdr:row>47</xdr:row>
      <xdr:rowOff>9525</xdr:rowOff>
    </xdr:to>
    <xdr:graphicFrame macro="">
      <xdr:nvGraphicFramePr>
        <xdr:cNvPr id="6145" name="Диаграмма 2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M93"/>
  <sheetViews>
    <sheetView tabSelected="1" topLeftCell="A7" zoomScale="88" zoomScaleNormal="88" workbookViewId="0">
      <selection activeCell="D27" sqref="D27"/>
    </sheetView>
  </sheetViews>
  <sheetFormatPr defaultRowHeight="14.4" x14ac:dyDescent="0.3"/>
  <cols>
    <col min="2" max="2" width="11.5546875" customWidth="1"/>
    <col min="3" max="3" width="4.5546875" customWidth="1"/>
    <col min="4" max="4" width="26.109375" customWidth="1"/>
  </cols>
  <sheetData>
    <row r="5" spans="2:13" x14ac:dyDescent="0.3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x14ac:dyDescent="0.3">
      <c r="B6" s="28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x14ac:dyDescent="0.3">
      <c r="B7" s="28" t="s">
        <v>39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9" spans="2:13" ht="172.5" customHeight="1" x14ac:dyDescent="0.3">
      <c r="B9" s="40"/>
      <c r="C9" s="2" t="s">
        <v>5</v>
      </c>
      <c r="D9" s="21" t="s">
        <v>22</v>
      </c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41">
        <v>43379</v>
      </c>
      <c r="C10" s="7">
        <v>1</v>
      </c>
      <c r="D10" s="22" t="s">
        <v>24</v>
      </c>
      <c r="E10" s="7">
        <v>3</v>
      </c>
      <c r="F10" s="7">
        <v>2</v>
      </c>
      <c r="G10" s="7">
        <v>2</v>
      </c>
      <c r="H10" s="7">
        <v>2</v>
      </c>
      <c r="I10" s="19">
        <v>2</v>
      </c>
      <c r="J10" s="8">
        <f t="shared" ref="J10:J24" si="0">SUM(E10:I10)</f>
        <v>11</v>
      </c>
      <c r="K10" s="9">
        <f>AVERAGE(E10,F10,G10,H10)</f>
        <v>2.25</v>
      </c>
      <c r="L10" s="10" t="str">
        <f>IF(E10="","",VLOOKUP(K10,$K$91:$L$93,2,TRUE))</f>
        <v>ІІ ур</v>
      </c>
      <c r="M10" s="1"/>
    </row>
    <row r="11" spans="2:13" ht="15.6" x14ac:dyDescent="0.3">
      <c r="B11" s="41">
        <v>43182</v>
      </c>
      <c r="C11" s="7">
        <v>2</v>
      </c>
      <c r="D11" s="22" t="s">
        <v>25</v>
      </c>
      <c r="E11" s="7">
        <v>3</v>
      </c>
      <c r="F11" s="7">
        <v>2</v>
      </c>
      <c r="G11" s="7">
        <v>2</v>
      </c>
      <c r="H11" s="7">
        <v>2</v>
      </c>
      <c r="I11" s="19">
        <v>3</v>
      </c>
      <c r="J11" s="8">
        <f t="shared" si="0"/>
        <v>12</v>
      </c>
      <c r="K11" s="9">
        <f t="shared" ref="K11:K24" si="1">AVERAGE(E11,F11,G11,H11)</f>
        <v>2.25</v>
      </c>
      <c r="L11" s="10" t="str">
        <f>IF(E11="","",VLOOKUP(K11,$K$91:$L$93,2,TRUE))</f>
        <v>ІІ ур</v>
      </c>
      <c r="M11" s="1"/>
    </row>
    <row r="12" spans="2:13" ht="15.6" x14ac:dyDescent="0.3">
      <c r="B12" s="41">
        <v>43362</v>
      </c>
      <c r="C12" s="7">
        <v>3</v>
      </c>
      <c r="D12" s="22" t="s">
        <v>26</v>
      </c>
      <c r="E12" s="7">
        <v>2</v>
      </c>
      <c r="F12" s="7">
        <v>2</v>
      </c>
      <c r="G12" s="7">
        <v>2</v>
      </c>
      <c r="H12" s="7">
        <v>2</v>
      </c>
      <c r="I12" s="19">
        <v>3</v>
      </c>
      <c r="J12" s="8">
        <f t="shared" si="0"/>
        <v>11</v>
      </c>
      <c r="K12" s="9">
        <f t="shared" si="1"/>
        <v>2</v>
      </c>
      <c r="L12" s="10" t="str">
        <f>IF(E12="","",VLOOKUP(K12,$K$91:$L$93,2,TRUE))</f>
        <v>ІІ ур</v>
      </c>
      <c r="M12" s="1"/>
    </row>
    <row r="13" spans="2:13" ht="15.6" x14ac:dyDescent="0.3">
      <c r="B13" s="41">
        <v>43029</v>
      </c>
      <c r="C13" s="7">
        <v>4</v>
      </c>
      <c r="D13" s="22" t="s">
        <v>27</v>
      </c>
      <c r="E13" s="7">
        <v>3</v>
      </c>
      <c r="F13" s="7">
        <v>2</v>
      </c>
      <c r="G13" s="7">
        <v>3</v>
      </c>
      <c r="H13" s="7">
        <v>3</v>
      </c>
      <c r="I13" s="19">
        <v>3</v>
      </c>
      <c r="J13" s="8">
        <f t="shared" si="0"/>
        <v>14</v>
      </c>
      <c r="K13" s="9">
        <f t="shared" si="1"/>
        <v>2.75</v>
      </c>
      <c r="L13" s="10" t="str">
        <f>IF(E13="","",VLOOKUP(K13,$K$91:$L$93,2,TRUE))</f>
        <v>ІІІ ур</v>
      </c>
      <c r="M13" s="1"/>
    </row>
    <row r="14" spans="2:13" ht="15.6" x14ac:dyDescent="0.3">
      <c r="B14" s="41">
        <v>43107</v>
      </c>
      <c r="C14" s="7">
        <v>5</v>
      </c>
      <c r="D14" s="22" t="s">
        <v>28</v>
      </c>
      <c r="E14" s="7">
        <v>3</v>
      </c>
      <c r="F14" s="7">
        <v>2</v>
      </c>
      <c r="G14" s="7">
        <v>2</v>
      </c>
      <c r="H14" s="7">
        <v>2</v>
      </c>
      <c r="I14" s="19">
        <v>2</v>
      </c>
      <c r="J14" s="8">
        <f t="shared" si="0"/>
        <v>11</v>
      </c>
      <c r="K14" s="9">
        <f t="shared" si="1"/>
        <v>2.25</v>
      </c>
      <c r="L14" s="10" t="str">
        <f>IF(E14="","",VLOOKUP(K14,$K$91:$L$93,2,TRUE))</f>
        <v>ІІ ур</v>
      </c>
      <c r="M14" s="1"/>
    </row>
    <row r="15" spans="2:13" ht="15.6" x14ac:dyDescent="0.3">
      <c r="B15" s="41">
        <v>43381</v>
      </c>
      <c r="C15" s="7">
        <v>6</v>
      </c>
      <c r="D15" s="22" t="s">
        <v>29</v>
      </c>
      <c r="E15" s="7">
        <v>3</v>
      </c>
      <c r="F15" s="7">
        <v>2</v>
      </c>
      <c r="G15" s="7">
        <v>3</v>
      </c>
      <c r="H15" s="7">
        <v>3</v>
      </c>
      <c r="I15" s="7">
        <v>3</v>
      </c>
      <c r="J15" s="8">
        <f t="shared" si="0"/>
        <v>14</v>
      </c>
      <c r="K15" s="9">
        <f t="shared" si="1"/>
        <v>2.75</v>
      </c>
      <c r="L15" s="10" t="str">
        <f>IF(E15="","",VLOOKUP(K15,$K$91:$L$93,2,TRUE))</f>
        <v>ІІІ ур</v>
      </c>
      <c r="M15" s="1"/>
    </row>
    <row r="16" spans="2:13" ht="15.6" x14ac:dyDescent="0.3">
      <c r="B16" s="41">
        <v>43391</v>
      </c>
      <c r="C16" s="7">
        <v>7</v>
      </c>
      <c r="D16" s="22" t="s">
        <v>30</v>
      </c>
      <c r="E16" s="7">
        <v>3</v>
      </c>
      <c r="F16" s="7">
        <v>2</v>
      </c>
      <c r="G16" s="7">
        <v>2</v>
      </c>
      <c r="H16" s="7">
        <v>3</v>
      </c>
      <c r="I16" s="7">
        <v>3</v>
      </c>
      <c r="J16" s="8">
        <f t="shared" si="0"/>
        <v>13</v>
      </c>
      <c r="K16" s="9">
        <f t="shared" si="1"/>
        <v>2.5</v>
      </c>
      <c r="L16" s="10" t="str">
        <f>IF(E16="","",VLOOKUP(K16,$K$91:$L$93,2,TRUE))</f>
        <v>ІІ ур</v>
      </c>
      <c r="M16" s="1"/>
    </row>
    <row r="17" spans="2:13" ht="15.6" x14ac:dyDescent="0.3">
      <c r="B17" s="41">
        <v>43151</v>
      </c>
      <c r="C17" s="7">
        <v>8</v>
      </c>
      <c r="D17" s="22" t="s">
        <v>31</v>
      </c>
      <c r="E17" s="7">
        <v>3</v>
      </c>
      <c r="F17" s="7">
        <v>2</v>
      </c>
      <c r="G17" s="7">
        <v>3</v>
      </c>
      <c r="H17" s="7">
        <v>3</v>
      </c>
      <c r="I17" s="7">
        <v>3</v>
      </c>
      <c r="J17" s="8">
        <f t="shared" si="0"/>
        <v>14</v>
      </c>
      <c r="K17" s="9">
        <f t="shared" si="1"/>
        <v>2.75</v>
      </c>
      <c r="L17" s="10" t="str">
        <f>IF(E17="","",VLOOKUP(K17,$K$91:$L$93,2,TRUE))</f>
        <v>ІІІ ур</v>
      </c>
      <c r="M17" s="1"/>
    </row>
    <row r="18" spans="2:13" ht="15.6" x14ac:dyDescent="0.3">
      <c r="B18" s="42">
        <v>43364</v>
      </c>
      <c r="C18" s="7">
        <v>9</v>
      </c>
      <c r="D18" s="22" t="s">
        <v>32</v>
      </c>
      <c r="E18" s="7">
        <v>2</v>
      </c>
      <c r="F18" s="7">
        <v>1</v>
      </c>
      <c r="G18" s="7">
        <v>2</v>
      </c>
      <c r="H18" s="7">
        <v>2</v>
      </c>
      <c r="I18" s="7">
        <v>2</v>
      </c>
      <c r="J18" s="8">
        <f t="shared" si="0"/>
        <v>9</v>
      </c>
      <c r="K18" s="9">
        <f t="shared" si="1"/>
        <v>1.75</v>
      </c>
      <c r="L18" s="10" t="str">
        <f>IF(E18="","",VLOOKUP(K18,$K$91:$L$93,2,TRUE))</f>
        <v>ІІ ур</v>
      </c>
    </row>
    <row r="19" spans="2:13" ht="15.6" x14ac:dyDescent="0.3">
      <c r="B19" s="41">
        <v>43337</v>
      </c>
      <c r="C19" s="7">
        <v>10</v>
      </c>
      <c r="D19" s="22" t="s">
        <v>33</v>
      </c>
      <c r="E19" s="7">
        <v>2</v>
      </c>
      <c r="F19" s="7">
        <v>1</v>
      </c>
      <c r="G19" s="7">
        <v>2</v>
      </c>
      <c r="H19" s="7">
        <v>2</v>
      </c>
      <c r="I19" s="7">
        <v>3</v>
      </c>
      <c r="J19" s="8">
        <f t="shared" si="0"/>
        <v>10</v>
      </c>
      <c r="K19" s="9">
        <f t="shared" si="1"/>
        <v>1.75</v>
      </c>
      <c r="L19" s="10" t="str">
        <f>IF(E19="","",VLOOKUP(K19,$K$91:$L$93,2,TRUE))</f>
        <v>ІІ ур</v>
      </c>
    </row>
    <row r="20" spans="2:13" ht="15.6" x14ac:dyDescent="0.3">
      <c r="B20" s="41">
        <v>43142</v>
      </c>
      <c r="C20" s="7">
        <v>11</v>
      </c>
      <c r="D20" s="22" t="s">
        <v>34</v>
      </c>
      <c r="E20" s="7">
        <v>3</v>
      </c>
      <c r="F20" s="7">
        <v>2</v>
      </c>
      <c r="G20" s="7">
        <v>2</v>
      </c>
      <c r="H20" s="7">
        <v>3</v>
      </c>
      <c r="I20" s="7">
        <v>3</v>
      </c>
      <c r="J20" s="8">
        <f t="shared" si="0"/>
        <v>13</v>
      </c>
      <c r="K20" s="9">
        <f t="shared" si="1"/>
        <v>2.5</v>
      </c>
      <c r="L20" s="10" t="str">
        <f>IF(E20="","",VLOOKUP(K20,$K$91:$L$93,2,TRUE))</f>
        <v>ІІ ур</v>
      </c>
    </row>
    <row r="21" spans="2:13" ht="15.6" x14ac:dyDescent="0.3">
      <c r="B21" s="41">
        <v>43364</v>
      </c>
      <c r="C21" s="7">
        <v>12</v>
      </c>
      <c r="D21" s="22" t="s">
        <v>35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8">
        <f t="shared" si="0"/>
        <v>10</v>
      </c>
      <c r="K21" s="9">
        <f t="shared" si="1"/>
        <v>2</v>
      </c>
      <c r="L21" s="10" t="str">
        <f>IF(E21="","",VLOOKUP(K21,$K$91:$L$93,2,TRUE))</f>
        <v>ІІ ур</v>
      </c>
    </row>
    <row r="22" spans="2:13" ht="15.6" x14ac:dyDescent="0.3">
      <c r="B22" s="41">
        <v>43134</v>
      </c>
      <c r="C22" s="7">
        <v>13</v>
      </c>
      <c r="D22" s="22" t="s">
        <v>36</v>
      </c>
      <c r="E22" s="7">
        <v>2</v>
      </c>
      <c r="F22" s="7">
        <v>2</v>
      </c>
      <c r="G22" s="7">
        <v>2</v>
      </c>
      <c r="H22" s="7">
        <v>2</v>
      </c>
      <c r="I22" s="7">
        <v>3</v>
      </c>
      <c r="J22" s="8">
        <f t="shared" si="0"/>
        <v>11</v>
      </c>
      <c r="K22" s="9">
        <f t="shared" si="1"/>
        <v>2</v>
      </c>
      <c r="L22" s="10" t="str">
        <f>IF(E22="","",VLOOKUP(K22,$K$91:$L$93,2,TRUE))</f>
        <v>ІІ ур</v>
      </c>
    </row>
    <row r="23" spans="2:13" ht="15.6" x14ac:dyDescent="0.3">
      <c r="B23" s="41">
        <v>43337</v>
      </c>
      <c r="C23" s="7">
        <v>14</v>
      </c>
      <c r="D23" s="22" t="s">
        <v>37</v>
      </c>
      <c r="E23" s="7">
        <v>2</v>
      </c>
      <c r="F23" s="7">
        <v>2</v>
      </c>
      <c r="G23" s="7">
        <v>2</v>
      </c>
      <c r="H23" s="7">
        <v>2</v>
      </c>
      <c r="I23" s="7">
        <v>2</v>
      </c>
      <c r="J23" s="8">
        <f t="shared" si="0"/>
        <v>10</v>
      </c>
      <c r="K23" s="9">
        <f t="shared" si="1"/>
        <v>2</v>
      </c>
      <c r="L23" s="10" t="str">
        <f>IF(E23="","",VLOOKUP(K23,$K$91:$L$93,2,TRUE))</f>
        <v>ІІ ур</v>
      </c>
    </row>
    <row r="24" spans="2:13" ht="15.6" x14ac:dyDescent="0.3">
      <c r="B24" s="41">
        <v>43122</v>
      </c>
      <c r="C24" s="7">
        <v>15</v>
      </c>
      <c r="D24" s="22" t="s">
        <v>38</v>
      </c>
      <c r="E24" s="7">
        <v>3</v>
      </c>
      <c r="F24" s="7">
        <v>2</v>
      </c>
      <c r="G24" s="7">
        <v>3</v>
      </c>
      <c r="H24" s="7">
        <v>3</v>
      </c>
      <c r="I24" s="7">
        <v>3</v>
      </c>
      <c r="J24" s="8">
        <f t="shared" si="0"/>
        <v>14</v>
      </c>
      <c r="K24" s="9">
        <f t="shared" si="1"/>
        <v>2.75</v>
      </c>
      <c r="L24" s="10" t="str">
        <f>IF(E24="","",VLOOKUP(K24,$K$91:$L$93,2,TRUE))</f>
        <v>ІІІ ур</v>
      </c>
    </row>
    <row r="25" spans="2:13" x14ac:dyDescent="0.3">
      <c r="B25" s="17"/>
      <c r="C25" s="7">
        <v>16</v>
      </c>
      <c r="D25" s="20"/>
      <c r="E25" s="7"/>
      <c r="F25" s="7"/>
      <c r="G25" s="7"/>
      <c r="H25" s="7"/>
      <c r="I25" s="7"/>
      <c r="J25" s="8"/>
      <c r="K25" s="9"/>
      <c r="L25" s="10" t="str">
        <f>IF(E25="","",VLOOKUP(K25,$K$91:$L$93,2,TRUE))</f>
        <v/>
      </c>
    </row>
    <row r="26" spans="2:13" x14ac:dyDescent="0.3">
      <c r="B26" s="17"/>
      <c r="C26" s="7">
        <v>17</v>
      </c>
      <c r="D26" s="20"/>
      <c r="E26" s="7"/>
      <c r="F26" s="7"/>
      <c r="G26" s="7"/>
      <c r="H26" s="7"/>
      <c r="I26" s="7"/>
      <c r="J26" s="8"/>
      <c r="K26" s="9"/>
      <c r="L26" s="10" t="str">
        <f>IF(E26="","",VLOOKUP(K26,$K$91:$L$93,2,TRUE))</f>
        <v/>
      </c>
    </row>
    <row r="27" spans="2:13" x14ac:dyDescent="0.3">
      <c r="B27" s="17"/>
      <c r="C27" s="7">
        <v>18</v>
      </c>
      <c r="D27" s="20"/>
      <c r="E27" s="7"/>
      <c r="F27" s="7"/>
      <c r="G27" s="7"/>
      <c r="H27" s="7"/>
      <c r="I27" s="7"/>
      <c r="J27" s="8"/>
      <c r="K27" s="9"/>
      <c r="L27" s="10" t="str">
        <f>IF(E27="","",VLOOKUP(K27,$K$91:$L$93,2,TRUE))</f>
        <v/>
      </c>
    </row>
    <row r="28" spans="2:13" x14ac:dyDescent="0.3">
      <c r="B28" s="17"/>
      <c r="C28" s="7">
        <v>19</v>
      </c>
      <c r="D28" s="20"/>
      <c r="E28" s="7"/>
      <c r="F28" s="7"/>
      <c r="G28" s="7"/>
      <c r="H28" s="7"/>
      <c r="I28" s="7"/>
      <c r="J28" s="8"/>
      <c r="K28" s="9"/>
      <c r="L28" s="10" t="str">
        <f>IF(E28="","",VLOOKUP(K28,$K$91:$L$93,2,TRUE))</f>
        <v/>
      </c>
    </row>
    <row r="29" spans="2:13" x14ac:dyDescent="0.3">
      <c r="B29" s="17"/>
      <c r="C29" s="7">
        <v>20</v>
      </c>
      <c r="D29" s="20"/>
      <c r="E29" s="7"/>
      <c r="F29" s="7"/>
      <c r="G29" s="7"/>
      <c r="H29" s="7"/>
      <c r="I29" s="7"/>
      <c r="J29" s="8"/>
      <c r="K29" s="9"/>
      <c r="L29" s="10" t="str">
        <f>IF(E29="","",VLOOKUP(K29,$K$91:$L$93,2,TRUE))</f>
        <v/>
      </c>
    </row>
    <row r="30" spans="2:13" x14ac:dyDescent="0.3">
      <c r="B30" s="17"/>
      <c r="C30" s="7">
        <v>21</v>
      </c>
      <c r="D30" s="20"/>
      <c r="E30" s="7"/>
      <c r="F30" s="7"/>
      <c r="G30" s="7"/>
      <c r="H30" s="7"/>
      <c r="I30" s="7"/>
      <c r="J30" s="8"/>
      <c r="K30" s="9"/>
      <c r="L30" s="10" t="str">
        <f>IF(E30="","",VLOOKUP(K30,$K$91:$L$93,2,TRUE))</f>
        <v/>
      </c>
    </row>
    <row r="31" spans="2:13" x14ac:dyDescent="0.3">
      <c r="B31" s="17"/>
      <c r="C31" s="29"/>
      <c r="D31" s="30"/>
      <c r="E31" s="31"/>
      <c r="F31" s="31"/>
      <c r="G31" s="31"/>
      <c r="H31" s="30"/>
      <c r="I31" s="31"/>
      <c r="J31" s="31"/>
      <c r="K31" s="31"/>
      <c r="L31" s="32"/>
    </row>
    <row r="32" spans="2:13" x14ac:dyDescent="0.3">
      <c r="C32" s="33" t="s">
        <v>10</v>
      </c>
      <c r="D32" s="34"/>
      <c r="E32" s="34"/>
      <c r="F32" s="34"/>
      <c r="G32" s="35"/>
      <c r="H32" s="11">
        <f>COUNTA(D10:D30)</f>
        <v>15</v>
      </c>
      <c r="I32" s="33"/>
      <c r="J32" s="34"/>
      <c r="K32" s="34"/>
      <c r="L32" s="35"/>
    </row>
    <row r="33" spans="3:12" x14ac:dyDescent="0.3">
      <c r="C33" s="24" t="s">
        <v>11</v>
      </c>
      <c r="D33" s="24"/>
      <c r="E33" s="12">
        <f>COUNTIF(L10:L30,"І ур")</f>
        <v>0</v>
      </c>
      <c r="F33" s="39" t="s">
        <v>12</v>
      </c>
      <c r="G33" s="39"/>
      <c r="H33" s="13">
        <f>COUNTIF(L10:L30,"ІІ ур")</f>
        <v>11</v>
      </c>
      <c r="I33" s="37" t="s">
        <v>13</v>
      </c>
      <c r="J33" s="38"/>
      <c r="K33" s="12">
        <f>COUNTIF(L10:L30,"ІІІ ур")</f>
        <v>4</v>
      </c>
      <c r="L33" s="14"/>
    </row>
    <row r="34" spans="3:12" ht="81.75" customHeight="1" x14ac:dyDescent="0.3">
      <c r="C34" s="27" t="s">
        <v>14</v>
      </c>
      <c r="D34" s="27"/>
      <c r="E34" s="15">
        <f>(E33/H32)*100</f>
        <v>0</v>
      </c>
      <c r="F34" s="27" t="s">
        <v>15</v>
      </c>
      <c r="G34" s="27"/>
      <c r="H34" s="15">
        <f>(H33/H32)*100</f>
        <v>73.333333333333329</v>
      </c>
      <c r="I34" s="25" t="s">
        <v>16</v>
      </c>
      <c r="J34" s="26"/>
      <c r="K34" s="15">
        <f>(K33/H32)*100</f>
        <v>26.666666666666668</v>
      </c>
      <c r="L34" s="16"/>
    </row>
    <row r="36" spans="3:12" ht="15" customHeight="1" x14ac:dyDescent="0.3">
      <c r="D36" s="17"/>
      <c r="E36" s="26" t="s">
        <v>0</v>
      </c>
      <c r="F36" s="27"/>
      <c r="G36" s="27" t="s">
        <v>1</v>
      </c>
      <c r="H36" s="27"/>
      <c r="I36" s="25" t="s">
        <v>2</v>
      </c>
      <c r="J36" s="26"/>
    </row>
    <row r="37" spans="3:12" ht="36.75" customHeight="1" x14ac:dyDescent="0.3">
      <c r="D37" s="18" t="s">
        <v>14</v>
      </c>
      <c r="E37" s="30">
        <f>E34</f>
        <v>0</v>
      </c>
      <c r="F37" s="36"/>
      <c r="G37" s="29"/>
      <c r="H37" s="36"/>
      <c r="I37" s="29"/>
      <c r="J37" s="36"/>
    </row>
    <row r="38" spans="3:12" ht="41.25" customHeight="1" x14ac:dyDescent="0.3">
      <c r="D38" s="18" t="s">
        <v>15</v>
      </c>
      <c r="E38" s="29">
        <f>H34</f>
        <v>73.333333333333329</v>
      </c>
      <c r="F38" s="36"/>
      <c r="G38" s="29"/>
      <c r="H38" s="36"/>
      <c r="I38" s="29"/>
      <c r="J38" s="36"/>
    </row>
    <row r="39" spans="3:12" ht="36.75" customHeight="1" x14ac:dyDescent="0.3">
      <c r="D39" s="18" t="s">
        <v>16</v>
      </c>
      <c r="E39" s="29">
        <f>K34</f>
        <v>26.666666666666668</v>
      </c>
      <c r="F39" s="36"/>
      <c r="G39" s="29"/>
      <c r="H39" s="36"/>
      <c r="I39" s="29"/>
      <c r="J39" s="36"/>
    </row>
    <row r="91" spans="11:12" x14ac:dyDescent="0.3">
      <c r="K91" s="1">
        <v>1</v>
      </c>
      <c r="L91" s="1" t="s">
        <v>17</v>
      </c>
    </row>
    <row r="92" spans="11:12" x14ac:dyDescent="0.3">
      <c r="K92" s="1">
        <v>1.6</v>
      </c>
      <c r="L92" s="1" t="s">
        <v>18</v>
      </c>
    </row>
    <row r="93" spans="11:12" x14ac:dyDescent="0.3">
      <c r="K93" s="1">
        <v>2.6</v>
      </c>
      <c r="L93" s="1" t="s">
        <v>19</v>
      </c>
    </row>
  </sheetData>
  <mergeCells count="24">
    <mergeCell ref="E39:F39"/>
    <mergeCell ref="G39:H39"/>
    <mergeCell ref="E37:F37"/>
    <mergeCell ref="I33:J33"/>
    <mergeCell ref="I34:J34"/>
    <mergeCell ref="I39:J39"/>
    <mergeCell ref="I38:J38"/>
    <mergeCell ref="I37:J37"/>
    <mergeCell ref="G36:H36"/>
    <mergeCell ref="G37:H37"/>
    <mergeCell ref="E38:F38"/>
    <mergeCell ref="G38:H38"/>
    <mergeCell ref="F33:G33"/>
    <mergeCell ref="F34:G34"/>
    <mergeCell ref="C33:D33"/>
    <mergeCell ref="I36:J36"/>
    <mergeCell ref="E36:F36"/>
    <mergeCell ref="C34:D34"/>
    <mergeCell ref="B5:M5"/>
    <mergeCell ref="B6:M6"/>
    <mergeCell ref="B7:M7"/>
    <mergeCell ref="C31:L31"/>
    <mergeCell ref="I32:L32"/>
    <mergeCell ref="C32:G32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95"/>
  <sheetViews>
    <sheetView topLeftCell="D7" zoomScale="94" zoomScaleNormal="94" workbookViewId="0">
      <selection activeCell="I10" sqref="I10"/>
    </sheetView>
  </sheetViews>
  <sheetFormatPr defaultRowHeight="14.4" x14ac:dyDescent="0.3"/>
  <cols>
    <col min="4" max="4" width="22.88671875" customWidth="1"/>
  </cols>
  <sheetData>
    <row r="5" spans="2:13" x14ac:dyDescent="0.3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x14ac:dyDescent="0.3">
      <c r="B6" s="28" t="s">
        <v>20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x14ac:dyDescent="0.3">
      <c r="B7" s="28" t="s">
        <v>40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9" spans="2:13" ht="172.5" customHeight="1" x14ac:dyDescent="0.3">
      <c r="B9" s="1"/>
      <c r="C9" s="2" t="s">
        <v>5</v>
      </c>
      <c r="D9" s="2" t="s">
        <v>6</v>
      </c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1"/>
      <c r="C10" s="7">
        <v>1</v>
      </c>
      <c r="D10" s="23" t="s">
        <v>24</v>
      </c>
      <c r="E10" s="7">
        <v>3</v>
      </c>
      <c r="F10" s="7">
        <v>2</v>
      </c>
      <c r="G10" s="7">
        <v>2</v>
      </c>
      <c r="H10" s="7">
        <v>3</v>
      </c>
      <c r="I10" s="19">
        <v>2</v>
      </c>
      <c r="J10" s="8">
        <f t="shared" ref="J10:J18" si="0">SUM(E10:I10)</f>
        <v>12</v>
      </c>
      <c r="K10" s="9">
        <f>AVERAGE(E10,F10,G10,H10)</f>
        <v>2.5</v>
      </c>
      <c r="L10" s="10" t="str">
        <f>IF(E10="","",VLOOKUP(K10,$K$93:$L$95,2,TRUE))</f>
        <v>ІІ ур</v>
      </c>
      <c r="M10" s="1"/>
    </row>
    <row r="11" spans="2:13" ht="15.6" x14ac:dyDescent="0.3">
      <c r="B11" s="1"/>
      <c r="C11" s="7">
        <v>2</v>
      </c>
      <c r="D11" s="23" t="s">
        <v>25</v>
      </c>
      <c r="E11" s="7">
        <v>3</v>
      </c>
      <c r="F11" s="7">
        <v>2</v>
      </c>
      <c r="G11" s="7">
        <v>2</v>
      </c>
      <c r="H11" s="7">
        <v>3</v>
      </c>
      <c r="I11" s="19">
        <v>3</v>
      </c>
      <c r="J11" s="8">
        <f t="shared" si="0"/>
        <v>13</v>
      </c>
      <c r="K11" s="9">
        <f t="shared" ref="K11:K18" si="1">AVERAGE(E11,F11,G11,H11)</f>
        <v>2.5</v>
      </c>
      <c r="L11" s="10" t="str">
        <f>IF(E11="","",VLOOKUP(K11,$K$93:$L$95,2,TRUE))</f>
        <v>ІІ ур</v>
      </c>
      <c r="M11" s="1"/>
    </row>
    <row r="12" spans="2:13" ht="15.6" x14ac:dyDescent="0.3">
      <c r="B12" s="1"/>
      <c r="C12" s="7">
        <v>3</v>
      </c>
      <c r="D12" s="23" t="s">
        <v>26</v>
      </c>
      <c r="E12" s="7">
        <v>3</v>
      </c>
      <c r="F12" s="7">
        <v>2</v>
      </c>
      <c r="G12" s="7">
        <v>3</v>
      </c>
      <c r="H12" s="7">
        <v>3</v>
      </c>
      <c r="I12" s="19">
        <v>2</v>
      </c>
      <c r="J12" s="8">
        <f t="shared" si="0"/>
        <v>13</v>
      </c>
      <c r="K12" s="9">
        <f t="shared" si="1"/>
        <v>2.75</v>
      </c>
      <c r="L12" s="10" t="str">
        <f>IF(E12="","",VLOOKUP(K12,$K$93:$L$95,2,TRUE))</f>
        <v>ІІІ ур</v>
      </c>
      <c r="M12" s="1"/>
    </row>
    <row r="13" spans="2:13" ht="15.6" x14ac:dyDescent="0.3">
      <c r="B13" s="1"/>
      <c r="C13" s="7">
        <v>4</v>
      </c>
      <c r="D13" s="23" t="s">
        <v>27</v>
      </c>
      <c r="E13" s="7">
        <v>3</v>
      </c>
      <c r="F13" s="7">
        <v>2</v>
      </c>
      <c r="G13" s="7">
        <v>3</v>
      </c>
      <c r="H13" s="7">
        <v>3</v>
      </c>
      <c r="I13" s="19">
        <v>3</v>
      </c>
      <c r="J13" s="8">
        <f t="shared" si="0"/>
        <v>14</v>
      </c>
      <c r="K13" s="9">
        <f t="shared" si="1"/>
        <v>2.75</v>
      </c>
      <c r="L13" s="10" t="str">
        <f>IF(E13="","",VLOOKUP(K13,$K$93:$L$95,2,TRUE))</f>
        <v>ІІІ ур</v>
      </c>
      <c r="M13" s="1"/>
    </row>
    <row r="14" spans="2:13" ht="15.6" x14ac:dyDescent="0.3">
      <c r="B14" s="1"/>
      <c r="C14" s="7">
        <v>5</v>
      </c>
      <c r="D14" s="23" t="s">
        <v>28</v>
      </c>
      <c r="E14" s="7">
        <v>3</v>
      </c>
      <c r="F14" s="7">
        <v>2</v>
      </c>
      <c r="G14" s="7">
        <v>2</v>
      </c>
      <c r="H14" s="7">
        <v>2</v>
      </c>
      <c r="I14" s="19">
        <v>3</v>
      </c>
      <c r="J14" s="8">
        <f t="shared" si="0"/>
        <v>12</v>
      </c>
      <c r="K14" s="9">
        <f t="shared" si="1"/>
        <v>2.25</v>
      </c>
      <c r="L14" s="10" t="str">
        <f>IF(E14="","",VLOOKUP(K14,$K$93:$L$95,2,TRUE))</f>
        <v>ІІ ур</v>
      </c>
      <c r="M14" s="1"/>
    </row>
    <row r="15" spans="2:13" ht="15.6" x14ac:dyDescent="0.3">
      <c r="B15" s="1"/>
      <c r="C15" s="7">
        <v>6</v>
      </c>
      <c r="D15" s="23" t="s">
        <v>29</v>
      </c>
      <c r="E15" s="7">
        <v>3</v>
      </c>
      <c r="F15" s="7">
        <v>2</v>
      </c>
      <c r="G15" s="7">
        <v>3</v>
      </c>
      <c r="H15" s="7">
        <v>3</v>
      </c>
      <c r="I15" s="7">
        <v>3</v>
      </c>
      <c r="J15" s="8">
        <f t="shared" si="0"/>
        <v>14</v>
      </c>
      <c r="K15" s="9">
        <f t="shared" si="1"/>
        <v>2.75</v>
      </c>
      <c r="L15" s="10" t="str">
        <f>IF(E15="","",VLOOKUP(K15,$K$93:$L$95,2,TRUE))</f>
        <v>ІІІ ур</v>
      </c>
      <c r="M15" s="1"/>
    </row>
    <row r="16" spans="2:13" ht="15.6" x14ac:dyDescent="0.3">
      <c r="B16" s="1"/>
      <c r="C16" s="7">
        <v>7</v>
      </c>
      <c r="D16" s="23" t="s">
        <v>30</v>
      </c>
      <c r="E16" s="7">
        <v>3</v>
      </c>
      <c r="F16" s="7">
        <v>2</v>
      </c>
      <c r="G16" s="7">
        <v>2</v>
      </c>
      <c r="H16" s="7">
        <v>3</v>
      </c>
      <c r="I16" s="7">
        <v>3</v>
      </c>
      <c r="J16" s="8">
        <f t="shared" si="0"/>
        <v>13</v>
      </c>
      <c r="K16" s="9">
        <f t="shared" si="1"/>
        <v>2.5</v>
      </c>
      <c r="L16" s="10" t="str">
        <f>IF(E16="","",VLOOKUP(K16,$K$93:$L$95,2,TRUE))</f>
        <v>ІІ ур</v>
      </c>
      <c r="M16" s="1"/>
    </row>
    <row r="17" spans="2:13" ht="15.6" x14ac:dyDescent="0.3">
      <c r="B17" s="1"/>
      <c r="C17" s="7">
        <v>8</v>
      </c>
      <c r="D17" s="23" t="s">
        <v>31</v>
      </c>
      <c r="E17" s="7">
        <v>3</v>
      </c>
      <c r="F17" s="7">
        <v>2</v>
      </c>
      <c r="G17" s="7">
        <v>3</v>
      </c>
      <c r="H17" s="7">
        <v>3</v>
      </c>
      <c r="I17" s="7">
        <v>3</v>
      </c>
      <c r="J17" s="8">
        <f t="shared" si="0"/>
        <v>14</v>
      </c>
      <c r="K17" s="9">
        <f t="shared" si="1"/>
        <v>2.75</v>
      </c>
      <c r="L17" s="10" t="str">
        <f>IF(E17="","",VLOOKUP(K17,$K$93:$L$95,2,TRUE))</f>
        <v>ІІІ ур</v>
      </c>
      <c r="M17" s="1"/>
    </row>
    <row r="18" spans="2:13" ht="15.6" x14ac:dyDescent="0.3">
      <c r="C18" s="7">
        <v>9</v>
      </c>
      <c r="D18" s="23" t="s">
        <v>32</v>
      </c>
      <c r="E18" s="7">
        <v>3</v>
      </c>
      <c r="F18" s="7">
        <v>2</v>
      </c>
      <c r="G18" s="7">
        <v>2</v>
      </c>
      <c r="H18" s="7">
        <v>3</v>
      </c>
      <c r="I18" s="7">
        <v>3</v>
      </c>
      <c r="J18" s="8">
        <f t="shared" si="0"/>
        <v>13</v>
      </c>
      <c r="K18" s="9">
        <f t="shared" si="1"/>
        <v>2.5</v>
      </c>
      <c r="L18" s="10" t="str">
        <f>IF(E18="","",VLOOKUP(K18,$K$93:$L$95,2,TRUE))</f>
        <v>ІІ ур</v>
      </c>
    </row>
    <row r="19" spans="2:13" ht="15.6" x14ac:dyDescent="0.3">
      <c r="C19" s="7">
        <v>10</v>
      </c>
      <c r="D19" s="23" t="s">
        <v>33</v>
      </c>
      <c r="E19" s="7">
        <v>3</v>
      </c>
      <c r="F19" s="7">
        <v>2</v>
      </c>
      <c r="G19" s="7">
        <v>2</v>
      </c>
      <c r="H19" s="7">
        <v>3</v>
      </c>
      <c r="I19" s="19">
        <v>3</v>
      </c>
      <c r="J19" s="8">
        <f t="shared" ref="J19:J20" si="2">SUM(E19:I19)</f>
        <v>13</v>
      </c>
      <c r="K19" s="9">
        <f t="shared" ref="K19:K20" si="3">AVERAGE(E19,F19,G19,H19)</f>
        <v>2.5</v>
      </c>
      <c r="L19" s="10" t="str">
        <f>IF(E19="","",VLOOKUP(K19,$K$93:$L$95,2,TRUE))</f>
        <v>ІІ ур</v>
      </c>
    </row>
    <row r="20" spans="2:13" ht="15.6" x14ac:dyDescent="0.3">
      <c r="C20" s="7">
        <v>11</v>
      </c>
      <c r="D20" s="23" t="s">
        <v>34</v>
      </c>
      <c r="E20" s="7">
        <v>3</v>
      </c>
      <c r="F20" s="7">
        <v>2</v>
      </c>
      <c r="G20" s="7">
        <v>3</v>
      </c>
      <c r="H20" s="7">
        <v>3</v>
      </c>
      <c r="I20" s="19">
        <v>3</v>
      </c>
      <c r="J20" s="8">
        <f t="shared" si="2"/>
        <v>14</v>
      </c>
      <c r="K20" s="9">
        <f t="shared" si="3"/>
        <v>2.75</v>
      </c>
      <c r="L20" s="10" t="str">
        <f>IF(E20="","",VLOOKUP(K20,$K$93:$L$95,2,TRUE))</f>
        <v>ІІІ ур</v>
      </c>
    </row>
    <row r="21" spans="2:13" ht="15.6" x14ac:dyDescent="0.3">
      <c r="C21" s="7">
        <v>12</v>
      </c>
      <c r="D21" s="23" t="s">
        <v>35</v>
      </c>
      <c r="E21" s="7">
        <v>3</v>
      </c>
      <c r="F21" s="7">
        <v>2</v>
      </c>
      <c r="G21" s="7">
        <v>2</v>
      </c>
      <c r="H21" s="7">
        <v>2</v>
      </c>
      <c r="I21" s="19">
        <v>2</v>
      </c>
      <c r="J21" s="8">
        <f t="shared" ref="J21" si="4">SUM(E21:I21)</f>
        <v>11</v>
      </c>
      <c r="K21" s="9">
        <f t="shared" ref="K21" si="5">AVERAGE(E21,F21,G21,H21)</f>
        <v>2.25</v>
      </c>
      <c r="L21" s="10" t="str">
        <f>IF(E21="","",VLOOKUP(K21,$K$93:$L$95,2,TRUE))</f>
        <v>ІІ ур</v>
      </c>
    </row>
    <row r="22" spans="2:13" ht="15.6" x14ac:dyDescent="0.3">
      <c r="C22" s="7">
        <v>13</v>
      </c>
      <c r="D22" s="23" t="s">
        <v>36</v>
      </c>
      <c r="E22" s="7">
        <v>3</v>
      </c>
      <c r="F22" s="7">
        <v>2</v>
      </c>
      <c r="G22" s="7">
        <v>3</v>
      </c>
      <c r="H22" s="7">
        <v>2</v>
      </c>
      <c r="I22" s="19">
        <v>3</v>
      </c>
      <c r="J22" s="8">
        <f t="shared" ref="J22:J24" si="6">SUM(E22:I22)</f>
        <v>13</v>
      </c>
      <c r="K22" s="9">
        <f t="shared" ref="K22:K24" si="7">AVERAGE(E22,F22,G22,H22)</f>
        <v>2.5</v>
      </c>
      <c r="L22" s="10" t="str">
        <f>IF(E22="","",VLOOKUP(K22,$K$93:$L$95,2,TRUE))</f>
        <v>ІІ ур</v>
      </c>
    </row>
    <row r="23" spans="2:13" ht="15.6" x14ac:dyDescent="0.3">
      <c r="C23" s="7">
        <v>14</v>
      </c>
      <c r="D23" s="23" t="s">
        <v>37</v>
      </c>
      <c r="E23" s="7">
        <v>2</v>
      </c>
      <c r="F23" s="7">
        <v>2</v>
      </c>
      <c r="G23" s="7">
        <v>2</v>
      </c>
      <c r="H23" s="7">
        <v>3</v>
      </c>
      <c r="I23" s="19">
        <v>2</v>
      </c>
      <c r="J23" s="8">
        <f t="shared" si="6"/>
        <v>11</v>
      </c>
      <c r="K23" s="9">
        <f t="shared" si="7"/>
        <v>2.25</v>
      </c>
      <c r="L23" s="10" t="str">
        <f>IF(E23="","",VLOOKUP(K23,$K$93:$L$95,2,TRUE))</f>
        <v>ІІ ур</v>
      </c>
    </row>
    <row r="24" spans="2:13" ht="15.6" x14ac:dyDescent="0.3">
      <c r="C24" s="7">
        <v>15</v>
      </c>
      <c r="D24" s="23" t="s">
        <v>38</v>
      </c>
      <c r="E24" s="7">
        <v>3</v>
      </c>
      <c r="F24" s="7">
        <v>2</v>
      </c>
      <c r="G24" s="7">
        <v>3</v>
      </c>
      <c r="H24" s="7">
        <v>3</v>
      </c>
      <c r="I24" s="19">
        <v>3</v>
      </c>
      <c r="J24" s="8">
        <f t="shared" si="6"/>
        <v>14</v>
      </c>
      <c r="K24" s="9">
        <f t="shared" si="7"/>
        <v>2.75</v>
      </c>
      <c r="L24" s="10" t="str">
        <f>IF(E24="","",VLOOKUP(K24,$K$93:$L$95,2,TRUE))</f>
        <v>ІІІ ур</v>
      </c>
    </row>
    <row r="25" spans="2:13" x14ac:dyDescent="0.3">
      <c r="C25" s="7">
        <v>16</v>
      </c>
      <c r="D25" s="20"/>
      <c r="E25" s="7"/>
      <c r="F25" s="7"/>
      <c r="G25" s="7"/>
      <c r="H25" s="7"/>
      <c r="I25" s="19"/>
      <c r="J25" s="8"/>
      <c r="K25" s="9"/>
      <c r="L25" s="10" t="str">
        <f>IF(E25="","",VLOOKUP(K25,$K$93:$L$95,2,TRUE))</f>
        <v/>
      </c>
    </row>
    <row r="26" spans="2:13" x14ac:dyDescent="0.3">
      <c r="C26" s="7">
        <v>17</v>
      </c>
      <c r="D26" s="20"/>
      <c r="E26" s="7"/>
      <c r="F26" s="7"/>
      <c r="G26" s="7"/>
      <c r="H26" s="7"/>
      <c r="I26" s="19"/>
      <c r="J26" s="8"/>
      <c r="K26" s="9"/>
      <c r="L26" s="10" t="str">
        <f>IF(E26="","",VLOOKUP(K26,$K$93:$L$95,2,TRUE))</f>
        <v/>
      </c>
    </row>
    <row r="27" spans="2:13" x14ac:dyDescent="0.3">
      <c r="C27" s="7">
        <v>18</v>
      </c>
      <c r="D27" s="20"/>
      <c r="E27" s="7"/>
      <c r="F27" s="7"/>
      <c r="G27" s="7"/>
      <c r="H27" s="7"/>
      <c r="I27" s="19"/>
      <c r="J27" s="8"/>
      <c r="K27" s="9"/>
      <c r="L27" s="10" t="str">
        <f>IF(E27="","",VLOOKUP(K27,$K$93:$L$95,2,TRUE))</f>
        <v/>
      </c>
    </row>
    <row r="28" spans="2:13" x14ac:dyDescent="0.3">
      <c r="C28" s="7">
        <v>19</v>
      </c>
      <c r="D28" s="20"/>
      <c r="E28" s="7"/>
      <c r="F28" s="7"/>
      <c r="G28" s="7"/>
      <c r="H28" s="7"/>
      <c r="I28" s="19"/>
      <c r="J28" s="8"/>
      <c r="K28" s="9"/>
      <c r="L28" s="10" t="str">
        <f>IF(E28="","",VLOOKUP(K28,$K$93:$L$95,2,TRUE))</f>
        <v/>
      </c>
    </row>
    <row r="29" spans="2:13" x14ac:dyDescent="0.3">
      <c r="C29" s="7">
        <v>20</v>
      </c>
      <c r="D29" s="20"/>
      <c r="E29" s="7"/>
      <c r="F29" s="7"/>
      <c r="G29" s="7"/>
      <c r="H29" s="7"/>
      <c r="I29" s="19"/>
      <c r="J29" s="8"/>
      <c r="K29" s="9"/>
      <c r="L29" s="10" t="str">
        <f>IF(E29="","",VLOOKUP(K29,$K$93:$L$95,2,TRUE))</f>
        <v/>
      </c>
    </row>
    <row r="30" spans="2:13" x14ac:dyDescent="0.3">
      <c r="C30" s="7">
        <v>21</v>
      </c>
      <c r="D30" s="20"/>
      <c r="E30" s="7"/>
      <c r="F30" s="7"/>
      <c r="G30" s="7"/>
      <c r="H30" s="7"/>
      <c r="I30" s="19"/>
      <c r="J30" s="8"/>
      <c r="K30" s="9"/>
      <c r="L30" s="10"/>
    </row>
    <row r="31" spans="2:13" x14ac:dyDescent="0.3">
      <c r="C31" s="7">
        <v>22</v>
      </c>
      <c r="D31" s="20"/>
      <c r="E31" s="7"/>
      <c r="F31" s="7"/>
      <c r="G31" s="7"/>
      <c r="H31" s="7"/>
      <c r="I31" s="19"/>
      <c r="J31" s="8"/>
      <c r="K31" s="9"/>
      <c r="L31" s="10" t="str">
        <f>IF(E31="","",VLOOKUP(K31,$K$93:$L$95,2,TRUE))</f>
        <v/>
      </c>
    </row>
    <row r="32" spans="2:13" x14ac:dyDescent="0.3">
      <c r="C32" s="7">
        <v>23</v>
      </c>
      <c r="D32" s="20"/>
      <c r="E32" s="7"/>
      <c r="F32" s="7"/>
      <c r="G32" s="7"/>
      <c r="H32" s="7"/>
      <c r="I32" s="19"/>
      <c r="J32" s="8"/>
      <c r="K32" s="9"/>
      <c r="L32" s="10" t="str">
        <f>IF(E32="","",VLOOKUP(K32,$K$93:$L$95,2,TRUE))</f>
        <v/>
      </c>
    </row>
    <row r="33" spans="3:12" x14ac:dyDescent="0.3">
      <c r="C33" s="29"/>
      <c r="D33" s="30"/>
      <c r="E33" s="31"/>
      <c r="F33" s="31"/>
      <c r="G33" s="31"/>
      <c r="H33" s="30"/>
      <c r="I33" s="31"/>
      <c r="J33" s="31"/>
      <c r="K33" s="31"/>
      <c r="L33" s="32"/>
    </row>
    <row r="34" spans="3:12" x14ac:dyDescent="0.3">
      <c r="C34" s="33" t="s">
        <v>10</v>
      </c>
      <c r="D34" s="34"/>
      <c r="E34" s="34"/>
      <c r="F34" s="34"/>
      <c r="G34" s="35"/>
      <c r="H34" s="11">
        <f>COUNTA(D10:D32)</f>
        <v>15</v>
      </c>
      <c r="I34" s="33"/>
      <c r="J34" s="34"/>
      <c r="K34" s="34"/>
      <c r="L34" s="35"/>
    </row>
    <row r="35" spans="3:12" x14ac:dyDescent="0.3">
      <c r="C35" s="24" t="s">
        <v>11</v>
      </c>
      <c r="D35" s="24"/>
      <c r="E35" s="12">
        <f>COUNTIF(L10:L32,"І ур")</f>
        <v>0</v>
      </c>
      <c r="F35" s="39" t="s">
        <v>12</v>
      </c>
      <c r="G35" s="39"/>
      <c r="H35" s="13">
        <f>COUNTIF(L10:L32,"ІІ ур")</f>
        <v>9</v>
      </c>
      <c r="I35" s="39" t="s">
        <v>13</v>
      </c>
      <c r="J35" s="39"/>
      <c r="K35" s="12">
        <f>COUNTIF(L10:L32,"ІІІ ур")</f>
        <v>6</v>
      </c>
      <c r="L35" s="14"/>
    </row>
    <row r="36" spans="3:12" ht="71.25" customHeight="1" x14ac:dyDescent="0.3">
      <c r="C36" s="27" t="s">
        <v>14</v>
      </c>
      <c r="D36" s="27"/>
      <c r="E36" s="15">
        <f>(E35/H34)*100</f>
        <v>0</v>
      </c>
      <c r="F36" s="27" t="s">
        <v>15</v>
      </c>
      <c r="G36" s="27"/>
      <c r="H36" s="15">
        <f>(H35/H34)*100</f>
        <v>60</v>
      </c>
      <c r="I36" s="27" t="s">
        <v>16</v>
      </c>
      <c r="J36" s="27"/>
      <c r="K36" s="15">
        <f>(K35/H34)*100</f>
        <v>40</v>
      </c>
      <c r="L36" s="16"/>
    </row>
    <row r="38" spans="3:12" x14ac:dyDescent="0.3">
      <c r="D38" s="17"/>
      <c r="E38" s="26" t="s">
        <v>0</v>
      </c>
      <c r="F38" s="27"/>
      <c r="G38" s="27" t="s">
        <v>1</v>
      </c>
      <c r="H38" s="27"/>
      <c r="I38" s="27" t="s">
        <v>2</v>
      </c>
      <c r="J38" s="27"/>
    </row>
    <row r="39" spans="3:12" ht="34.5" customHeight="1" x14ac:dyDescent="0.3">
      <c r="D39" s="18" t="s">
        <v>14</v>
      </c>
      <c r="E39" s="30">
        <f>старт!E37</f>
        <v>0</v>
      </c>
      <c r="F39" s="36"/>
      <c r="G39" s="29">
        <f>E36</f>
        <v>0</v>
      </c>
      <c r="H39" s="36"/>
      <c r="I39" s="29"/>
      <c r="J39" s="36"/>
    </row>
    <row r="40" spans="3:12" ht="38.25" customHeight="1" x14ac:dyDescent="0.3">
      <c r="D40" s="18" t="s">
        <v>15</v>
      </c>
      <c r="E40" s="29">
        <f>старт!E38</f>
        <v>73.333333333333329</v>
      </c>
      <c r="F40" s="36"/>
      <c r="G40" s="29">
        <f>H36</f>
        <v>60</v>
      </c>
      <c r="H40" s="36"/>
      <c r="I40" s="29"/>
      <c r="J40" s="36"/>
    </row>
    <row r="41" spans="3:12" ht="39.75" customHeight="1" x14ac:dyDescent="0.3">
      <c r="D41" s="18" t="s">
        <v>16</v>
      </c>
      <c r="E41" s="29">
        <f>старт!E39</f>
        <v>26.666666666666668</v>
      </c>
      <c r="F41" s="36"/>
      <c r="G41" s="29">
        <f>K36</f>
        <v>40</v>
      </c>
      <c r="H41" s="36"/>
      <c r="I41" s="29"/>
      <c r="J41" s="36"/>
    </row>
    <row r="93" spans="11:12" x14ac:dyDescent="0.3">
      <c r="K93" s="1">
        <v>1</v>
      </c>
      <c r="L93" s="1" t="s">
        <v>17</v>
      </c>
    </row>
    <row r="94" spans="11:12" x14ac:dyDescent="0.3">
      <c r="K94" s="1">
        <v>1.6</v>
      </c>
      <c r="L94" s="1" t="s">
        <v>18</v>
      </c>
    </row>
    <row r="95" spans="11:12" x14ac:dyDescent="0.3">
      <c r="K95" s="1">
        <v>2.6</v>
      </c>
      <c r="L95" s="1" t="s">
        <v>19</v>
      </c>
    </row>
  </sheetData>
  <mergeCells count="24">
    <mergeCell ref="E40:F40"/>
    <mergeCell ref="G40:H40"/>
    <mergeCell ref="I40:J40"/>
    <mergeCell ref="E41:F41"/>
    <mergeCell ref="G41:H41"/>
    <mergeCell ref="I41:J41"/>
    <mergeCell ref="E38:F38"/>
    <mergeCell ref="G38:H38"/>
    <mergeCell ref="I38:J38"/>
    <mergeCell ref="E39:F39"/>
    <mergeCell ref="G39:H39"/>
    <mergeCell ref="I39:J39"/>
    <mergeCell ref="C35:D35"/>
    <mergeCell ref="F35:G35"/>
    <mergeCell ref="I35:J35"/>
    <mergeCell ref="C36:D36"/>
    <mergeCell ref="F36:G36"/>
    <mergeCell ref="I36:J36"/>
    <mergeCell ref="C34:G34"/>
    <mergeCell ref="I34:L34"/>
    <mergeCell ref="B5:M5"/>
    <mergeCell ref="B6:M6"/>
    <mergeCell ref="B7:M7"/>
    <mergeCell ref="C33:L33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94"/>
  <sheetViews>
    <sheetView topLeftCell="A8" zoomScale="90" zoomScaleNormal="90" workbookViewId="0">
      <selection activeCell="C32" sqref="C32:L39"/>
    </sheetView>
  </sheetViews>
  <sheetFormatPr defaultRowHeight="14.4" x14ac:dyDescent="0.3"/>
  <cols>
    <col min="4" max="4" width="25.44140625" customWidth="1"/>
  </cols>
  <sheetData>
    <row r="5" spans="2:13" x14ac:dyDescent="0.3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x14ac:dyDescent="0.3">
      <c r="B6" s="28" t="s">
        <v>21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 x14ac:dyDescent="0.3">
      <c r="B7" s="28" t="s">
        <v>41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9" spans="2:13" ht="172.5" customHeight="1" x14ac:dyDescent="0.3">
      <c r="B9" s="1"/>
      <c r="C9" s="2" t="s">
        <v>5</v>
      </c>
      <c r="D9" s="21" t="s">
        <v>23</v>
      </c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1"/>
      <c r="C10" s="7">
        <v>1</v>
      </c>
      <c r="D10" s="22" t="s">
        <v>24</v>
      </c>
      <c r="E10" s="7"/>
      <c r="F10" s="7"/>
      <c r="G10" s="7"/>
      <c r="H10" s="7"/>
      <c r="I10" s="19"/>
      <c r="J10" s="8">
        <f t="shared" ref="J10:J19" si="0">SUM(E10:I10)</f>
        <v>0</v>
      </c>
      <c r="K10" s="9" t="e">
        <f>AVERAGE(E10,F10,G10,H10)</f>
        <v>#DIV/0!</v>
      </c>
      <c r="L10" s="10" t="str">
        <f>IF(E10="","",VLOOKUP(K10,$K$92:$L$94,2,TRUE))</f>
        <v/>
      </c>
      <c r="M10" s="1"/>
    </row>
    <row r="11" spans="2:13" ht="15.6" x14ac:dyDescent="0.3">
      <c r="B11" s="1"/>
      <c r="C11" s="7">
        <v>2</v>
      </c>
      <c r="D11" s="22" t="s">
        <v>25</v>
      </c>
      <c r="E11" s="7"/>
      <c r="F11" s="7"/>
      <c r="G11" s="7"/>
      <c r="H11" s="7"/>
      <c r="I11" s="19"/>
      <c r="J11" s="8">
        <f t="shared" si="0"/>
        <v>0</v>
      </c>
      <c r="K11" s="9" t="e">
        <f t="shared" ref="K11:K19" si="1">AVERAGE(E11,F11,G11,H11)</f>
        <v>#DIV/0!</v>
      </c>
      <c r="L11" s="10" t="str">
        <f>IF(E11="","",VLOOKUP(K11,$K$92:$L$94,2,TRUE))</f>
        <v/>
      </c>
      <c r="M11" s="1"/>
    </row>
    <row r="12" spans="2:13" ht="15.6" x14ac:dyDescent="0.3">
      <c r="B12" s="1"/>
      <c r="C12" s="7">
        <v>3</v>
      </c>
      <c r="D12" s="22" t="s">
        <v>26</v>
      </c>
      <c r="E12" s="7"/>
      <c r="F12" s="7"/>
      <c r="G12" s="7"/>
      <c r="H12" s="7"/>
      <c r="I12" s="19"/>
      <c r="J12" s="8"/>
      <c r="K12" s="9" t="e">
        <f t="shared" si="1"/>
        <v>#DIV/0!</v>
      </c>
      <c r="L12" s="10" t="str">
        <f>IF(E12="","",VLOOKUP(K12,$K$92:$L$94,2,TRUE))</f>
        <v/>
      </c>
      <c r="M12" s="1"/>
    </row>
    <row r="13" spans="2:13" ht="15.6" x14ac:dyDescent="0.3">
      <c r="B13" s="1"/>
      <c r="C13" s="7">
        <v>4</v>
      </c>
      <c r="D13" s="22" t="s">
        <v>27</v>
      </c>
      <c r="E13" s="7"/>
      <c r="F13" s="7"/>
      <c r="G13" s="7"/>
      <c r="H13" s="7"/>
      <c r="I13" s="19"/>
      <c r="J13" s="8">
        <f t="shared" si="0"/>
        <v>0</v>
      </c>
      <c r="K13" s="9" t="e">
        <f t="shared" si="1"/>
        <v>#DIV/0!</v>
      </c>
      <c r="L13" s="10" t="str">
        <f>IF(E13="","",VLOOKUP(K13,$K$92:$L$94,2,TRUE))</f>
        <v/>
      </c>
      <c r="M13" s="1"/>
    </row>
    <row r="14" spans="2:13" ht="15.6" x14ac:dyDescent="0.3">
      <c r="B14" s="1"/>
      <c r="C14" s="7">
        <v>5</v>
      </c>
      <c r="D14" s="22" t="s">
        <v>28</v>
      </c>
      <c r="E14" s="7"/>
      <c r="F14" s="7"/>
      <c r="G14" s="7"/>
      <c r="H14" s="7"/>
      <c r="I14" s="19"/>
      <c r="J14" s="8">
        <f t="shared" si="0"/>
        <v>0</v>
      </c>
      <c r="K14" s="9" t="e">
        <f t="shared" si="1"/>
        <v>#DIV/0!</v>
      </c>
      <c r="L14" s="10" t="str">
        <f>IF(E14="","",VLOOKUP(K14,$K$92:$L$94,2,TRUE))</f>
        <v/>
      </c>
      <c r="M14" s="1"/>
    </row>
    <row r="15" spans="2:13" ht="15.6" x14ac:dyDescent="0.3">
      <c r="B15" s="1"/>
      <c r="C15" s="7">
        <v>6</v>
      </c>
      <c r="D15" s="22" t="s">
        <v>29</v>
      </c>
      <c r="E15" s="7"/>
      <c r="F15" s="7"/>
      <c r="G15" s="7"/>
      <c r="H15" s="7"/>
      <c r="I15" s="7"/>
      <c r="J15" s="8">
        <f t="shared" si="0"/>
        <v>0</v>
      </c>
      <c r="K15" s="9" t="e">
        <f t="shared" si="1"/>
        <v>#DIV/0!</v>
      </c>
      <c r="L15" s="10" t="str">
        <f>IF(E15="","",VLOOKUP(K15,$K$92:$L$94,2,TRUE))</f>
        <v/>
      </c>
      <c r="M15" s="1"/>
    </row>
    <row r="16" spans="2:13" ht="15.6" x14ac:dyDescent="0.3">
      <c r="B16" s="1"/>
      <c r="C16" s="7">
        <v>7</v>
      </c>
      <c r="D16" s="22" t="s">
        <v>30</v>
      </c>
      <c r="E16" s="7"/>
      <c r="F16" s="7"/>
      <c r="G16" s="7"/>
      <c r="H16" s="7"/>
      <c r="I16" s="7"/>
      <c r="J16" s="8">
        <f t="shared" si="0"/>
        <v>0</v>
      </c>
      <c r="K16" s="9" t="e">
        <f t="shared" si="1"/>
        <v>#DIV/0!</v>
      </c>
      <c r="L16" s="10" t="str">
        <f>IF(E16="","",VLOOKUP(K16,$K$92:$L$94,2,TRUE))</f>
        <v/>
      </c>
      <c r="M16" s="1"/>
    </row>
    <row r="17" spans="2:13" ht="15.6" x14ac:dyDescent="0.3">
      <c r="B17" s="1"/>
      <c r="C17" s="7">
        <v>8</v>
      </c>
      <c r="D17" s="22" t="s">
        <v>31</v>
      </c>
      <c r="E17" s="7"/>
      <c r="F17" s="7"/>
      <c r="G17" s="7"/>
      <c r="H17" s="7"/>
      <c r="I17" s="7"/>
      <c r="J17" s="8">
        <f t="shared" si="0"/>
        <v>0</v>
      </c>
      <c r="K17" s="9" t="e">
        <f t="shared" si="1"/>
        <v>#DIV/0!</v>
      </c>
      <c r="L17" s="10" t="str">
        <f>IF(E17="","",VLOOKUP(K17,$K$92:$L$94,2,TRUE))</f>
        <v/>
      </c>
      <c r="M17" s="1"/>
    </row>
    <row r="18" spans="2:13" ht="15.6" x14ac:dyDescent="0.3">
      <c r="C18" s="7">
        <v>9</v>
      </c>
      <c r="D18" s="22" t="s">
        <v>32</v>
      </c>
      <c r="E18" s="7"/>
      <c r="F18" s="7"/>
      <c r="G18" s="7"/>
      <c r="H18" s="7"/>
      <c r="I18" s="7"/>
      <c r="J18" s="8">
        <f t="shared" si="0"/>
        <v>0</v>
      </c>
      <c r="K18" s="9" t="e">
        <f t="shared" si="1"/>
        <v>#DIV/0!</v>
      </c>
      <c r="L18" s="10" t="str">
        <f>IF(E18="","",VLOOKUP(K18,$K$92:$L$94,2,TRUE))</f>
        <v/>
      </c>
    </row>
    <row r="19" spans="2:13" ht="15.6" x14ac:dyDescent="0.3">
      <c r="C19" s="7">
        <v>10</v>
      </c>
      <c r="D19" s="22" t="s">
        <v>33</v>
      </c>
      <c r="E19" s="7"/>
      <c r="F19" s="7"/>
      <c r="G19" s="7"/>
      <c r="H19" s="7"/>
      <c r="I19" s="7"/>
      <c r="J19" s="8">
        <f t="shared" si="0"/>
        <v>0</v>
      </c>
      <c r="K19" s="9" t="e">
        <f t="shared" si="1"/>
        <v>#DIV/0!</v>
      </c>
      <c r="L19" s="10" t="str">
        <f>IF(E19="","",VLOOKUP(K19,$K$92:$L$94,2,TRUE))</f>
        <v/>
      </c>
    </row>
    <row r="20" spans="2:13" ht="15.6" x14ac:dyDescent="0.3">
      <c r="C20" s="7">
        <v>11</v>
      </c>
      <c r="D20" s="22" t="s">
        <v>34</v>
      </c>
      <c r="E20" s="7"/>
      <c r="F20" s="7"/>
      <c r="G20" s="7"/>
      <c r="H20" s="7"/>
      <c r="I20" s="7"/>
      <c r="J20" s="8">
        <f t="shared" ref="J20:J24" si="2">SUM(E20:I20)</f>
        <v>0</v>
      </c>
      <c r="K20" s="9" t="e">
        <f t="shared" ref="K20:K21" si="3">AVERAGE(E20,F20,G20,H20)</f>
        <v>#DIV/0!</v>
      </c>
      <c r="L20" s="10" t="str">
        <f>IF(E20="","",VLOOKUP(K20,$K$92:$L$94,2,TRUE))</f>
        <v/>
      </c>
    </row>
    <row r="21" spans="2:13" ht="15.6" x14ac:dyDescent="0.3">
      <c r="C21" s="7">
        <v>12</v>
      </c>
      <c r="D21" s="22" t="s">
        <v>35</v>
      </c>
      <c r="E21" s="7"/>
      <c r="F21" s="7"/>
      <c r="G21" s="7"/>
      <c r="H21" s="7"/>
      <c r="I21" s="7"/>
      <c r="J21" s="8">
        <f t="shared" ref="J21" si="4">SUM(E21:I21)</f>
        <v>0</v>
      </c>
      <c r="K21" s="9" t="e">
        <f t="shared" si="3"/>
        <v>#DIV/0!</v>
      </c>
      <c r="L21" s="10" t="str">
        <f>IF(E21="","",VLOOKUP(K21,$K$92:$L$94,2,TRUE))</f>
        <v/>
      </c>
    </row>
    <row r="22" spans="2:13" ht="15.6" x14ac:dyDescent="0.3">
      <c r="C22" s="7">
        <v>13</v>
      </c>
      <c r="D22" s="22" t="s">
        <v>36</v>
      </c>
      <c r="E22" s="7"/>
      <c r="F22" s="7"/>
      <c r="G22" s="7"/>
      <c r="H22" s="7"/>
      <c r="I22" s="7"/>
      <c r="J22" s="8">
        <f t="shared" si="2"/>
        <v>0</v>
      </c>
      <c r="K22" s="9" t="e">
        <f t="shared" ref="K22:K24" si="5">AVERAGE(E22,F22,G22,H22)</f>
        <v>#DIV/0!</v>
      </c>
      <c r="L22" s="10" t="str">
        <f>IF(E22="","",VLOOKUP(K22,$K$92:$L$94,2,TRUE))</f>
        <v/>
      </c>
    </row>
    <row r="23" spans="2:13" ht="15.6" x14ac:dyDescent="0.3">
      <c r="C23" s="7">
        <v>14</v>
      </c>
      <c r="D23" s="22" t="s">
        <v>37</v>
      </c>
      <c r="E23" s="7"/>
      <c r="F23" s="7"/>
      <c r="G23" s="7"/>
      <c r="H23" s="7"/>
      <c r="I23" s="7"/>
      <c r="J23" s="8">
        <f t="shared" si="2"/>
        <v>0</v>
      </c>
      <c r="K23" s="9" t="e">
        <f t="shared" si="5"/>
        <v>#DIV/0!</v>
      </c>
      <c r="L23" s="10" t="str">
        <f>IF(E23="","",VLOOKUP(K23,$K$92:$L$94,2,TRUE))</f>
        <v/>
      </c>
    </row>
    <row r="24" spans="2:13" ht="15.6" x14ac:dyDescent="0.3">
      <c r="C24" s="7">
        <v>15</v>
      </c>
      <c r="D24" s="22" t="s">
        <v>38</v>
      </c>
      <c r="E24" s="7"/>
      <c r="F24" s="7"/>
      <c r="G24" s="7"/>
      <c r="H24" s="7"/>
      <c r="I24" s="7"/>
      <c r="J24" s="8">
        <f t="shared" si="2"/>
        <v>0</v>
      </c>
      <c r="K24" s="9" t="e">
        <f t="shared" si="5"/>
        <v>#DIV/0!</v>
      </c>
      <c r="L24" s="10" t="str">
        <f>IF(E24="","",VLOOKUP(K24,$K$92:$L$94,2,TRUE))</f>
        <v/>
      </c>
    </row>
    <row r="25" spans="2:13" x14ac:dyDescent="0.3">
      <c r="C25" s="7">
        <v>16</v>
      </c>
      <c r="D25" s="20"/>
      <c r="E25" s="7"/>
      <c r="F25" s="7"/>
      <c r="G25" s="7"/>
      <c r="H25" s="7"/>
      <c r="I25" s="7"/>
      <c r="J25" s="8">
        <f t="shared" ref="J25" si="6">SUM(E25:I25)</f>
        <v>0</v>
      </c>
      <c r="K25" s="9" t="e">
        <f t="shared" ref="K25" si="7">AVERAGE(E25,F25,G25,H25)</f>
        <v>#DIV/0!</v>
      </c>
      <c r="L25" s="10" t="str">
        <f>IF(E25="","",VLOOKUP(K25,$K$92:$L$94,2,TRUE))</f>
        <v/>
      </c>
    </row>
    <row r="26" spans="2:13" x14ac:dyDescent="0.3">
      <c r="C26" s="7">
        <v>17</v>
      </c>
      <c r="D26" s="20"/>
      <c r="E26" s="7"/>
      <c r="F26" s="7"/>
      <c r="G26" s="7"/>
      <c r="H26" s="7"/>
      <c r="I26" s="7"/>
      <c r="J26" s="8">
        <f t="shared" ref="J26:J27" si="8">SUM(E26:I26)</f>
        <v>0</v>
      </c>
      <c r="K26" s="9" t="e">
        <f t="shared" ref="K26:K27" si="9">AVERAGE(E26,F26,G26,H26)</f>
        <v>#DIV/0!</v>
      </c>
      <c r="L26" s="10" t="str">
        <f>IF(E26="","",VLOOKUP(K26,$K$92:$L$94,2,TRUE))</f>
        <v/>
      </c>
    </row>
    <row r="27" spans="2:13" x14ac:dyDescent="0.3">
      <c r="C27" s="7">
        <v>18</v>
      </c>
      <c r="D27" s="20"/>
      <c r="E27" s="7"/>
      <c r="F27" s="7"/>
      <c r="G27" s="7"/>
      <c r="H27" s="7"/>
      <c r="I27" s="7"/>
      <c r="J27" s="8">
        <f t="shared" si="8"/>
        <v>0</v>
      </c>
      <c r="K27" s="9" t="e">
        <f t="shared" si="9"/>
        <v>#DIV/0!</v>
      </c>
      <c r="L27" s="10" t="str">
        <f>IF(E27="","",VLOOKUP(K27,$K$92:$L$94,2,TRUE))</f>
        <v/>
      </c>
    </row>
    <row r="28" spans="2:13" x14ac:dyDescent="0.3">
      <c r="C28" s="7">
        <v>19</v>
      </c>
      <c r="D28" s="20"/>
      <c r="E28" s="7"/>
      <c r="F28" s="7"/>
      <c r="G28" s="7"/>
      <c r="H28" s="7"/>
      <c r="I28" s="7"/>
      <c r="J28" s="8">
        <f t="shared" ref="J28:J29" si="10">SUM(E28:I28)</f>
        <v>0</v>
      </c>
      <c r="K28" s="9" t="e">
        <f t="shared" ref="K28:K29" si="11">AVERAGE(E28,F28,G28,H28)</f>
        <v>#DIV/0!</v>
      </c>
      <c r="L28" s="10" t="str">
        <f>IF(E28="","",VLOOKUP(K28,$K$92:$L$94,2,TRUE))</f>
        <v/>
      </c>
    </row>
    <row r="29" spans="2:13" x14ac:dyDescent="0.3">
      <c r="C29" s="7">
        <v>20</v>
      </c>
      <c r="D29" s="20"/>
      <c r="E29" s="7"/>
      <c r="F29" s="7"/>
      <c r="G29" s="7"/>
      <c r="H29" s="7"/>
      <c r="I29" s="7"/>
      <c r="J29" s="8">
        <f t="shared" si="10"/>
        <v>0</v>
      </c>
      <c r="K29" s="9" t="e">
        <f t="shared" si="11"/>
        <v>#DIV/0!</v>
      </c>
      <c r="L29" s="10" t="str">
        <f>IF(E29="","",VLOOKUP(K29,$K$92:$L$94,2,TRUE))</f>
        <v/>
      </c>
    </row>
    <row r="30" spans="2:13" x14ac:dyDescent="0.3">
      <c r="C30" s="7">
        <v>21</v>
      </c>
      <c r="D30" s="20"/>
      <c r="E30" s="7"/>
      <c r="F30" s="7"/>
      <c r="G30" s="7"/>
      <c r="H30" s="7"/>
      <c r="I30" s="7"/>
      <c r="J30" s="8"/>
      <c r="K30" s="9"/>
      <c r="L30" s="10"/>
    </row>
    <row r="31" spans="2:13" x14ac:dyDescent="0.3">
      <c r="C31" s="7">
        <v>22</v>
      </c>
      <c r="D31" s="20"/>
      <c r="E31" s="7"/>
      <c r="F31" s="7"/>
      <c r="G31" s="7"/>
      <c r="H31" s="7"/>
      <c r="I31" s="7"/>
      <c r="J31" s="8">
        <f t="shared" ref="J31" si="12">SUM(E31:I31)</f>
        <v>0</v>
      </c>
      <c r="K31" s="9" t="e">
        <f t="shared" ref="K31" si="13">AVERAGE(E31,F31,G31,H31)</f>
        <v>#DIV/0!</v>
      </c>
      <c r="L31" s="10" t="str">
        <f>IF(E31="","",VLOOKUP(K31,$K$92:$L$94,2,TRUE))</f>
        <v/>
      </c>
    </row>
    <row r="32" spans="2:13" x14ac:dyDescent="0.3">
      <c r="C32" s="29"/>
      <c r="D32" s="30"/>
      <c r="E32" s="31"/>
      <c r="F32" s="31"/>
      <c r="G32" s="31"/>
      <c r="H32" s="30"/>
      <c r="I32" s="31"/>
      <c r="J32" s="31"/>
      <c r="K32" s="31"/>
      <c r="L32" s="32"/>
    </row>
    <row r="33" spans="3:12" x14ac:dyDescent="0.3">
      <c r="C33" s="33" t="s">
        <v>10</v>
      </c>
      <c r="D33" s="34"/>
      <c r="E33" s="34"/>
      <c r="F33" s="34"/>
      <c r="G33" s="35"/>
      <c r="H33" s="11">
        <f>COUNTA(D10:D31)</f>
        <v>15</v>
      </c>
      <c r="I33" s="33"/>
      <c r="J33" s="34"/>
      <c r="K33" s="34"/>
      <c r="L33" s="35"/>
    </row>
    <row r="34" spans="3:12" x14ac:dyDescent="0.3">
      <c r="C34" s="24" t="s">
        <v>11</v>
      </c>
      <c r="D34" s="24"/>
      <c r="E34" s="12">
        <f>COUNTIF(L10:L31,"І ур")</f>
        <v>0</v>
      </c>
      <c r="F34" s="39" t="s">
        <v>12</v>
      </c>
      <c r="G34" s="39"/>
      <c r="H34" s="13">
        <f>COUNTIF(L10:L31,"ІІ ур")</f>
        <v>0</v>
      </c>
      <c r="I34" s="39" t="s">
        <v>13</v>
      </c>
      <c r="J34" s="39"/>
      <c r="K34" s="12">
        <f>COUNTIF(L10:L31,"ІІІ ур")</f>
        <v>0</v>
      </c>
      <c r="L34" s="14"/>
    </row>
    <row r="35" spans="3:12" ht="61.5" customHeight="1" x14ac:dyDescent="0.3">
      <c r="C35" s="27" t="s">
        <v>14</v>
      </c>
      <c r="D35" s="27"/>
      <c r="E35" s="15">
        <f>(E34/H33)*100</f>
        <v>0</v>
      </c>
      <c r="F35" s="27" t="s">
        <v>15</v>
      </c>
      <c r="G35" s="27"/>
      <c r="H35" s="15">
        <f>(H34/H33)*100</f>
        <v>0</v>
      </c>
      <c r="I35" s="27" t="s">
        <v>16</v>
      </c>
      <c r="J35" s="27"/>
      <c r="K35" s="15">
        <f>(K34/H33)*100</f>
        <v>0</v>
      </c>
      <c r="L35" s="16"/>
    </row>
    <row r="38" spans="3:12" x14ac:dyDescent="0.3">
      <c r="D38" s="17"/>
      <c r="E38" s="26" t="s">
        <v>0</v>
      </c>
      <c r="F38" s="27"/>
      <c r="G38" s="27" t="s">
        <v>1</v>
      </c>
      <c r="H38" s="27"/>
      <c r="I38" s="27" t="s">
        <v>2</v>
      </c>
      <c r="J38" s="27"/>
    </row>
    <row r="39" spans="3:12" ht="40.5" customHeight="1" x14ac:dyDescent="0.3">
      <c r="D39" s="18" t="s">
        <v>14</v>
      </c>
      <c r="E39" s="30">
        <f>старт!E37</f>
        <v>0</v>
      </c>
      <c r="F39" s="36"/>
      <c r="G39" s="29">
        <f>промежут!G39</f>
        <v>0</v>
      </c>
      <c r="H39" s="36"/>
      <c r="I39" s="29">
        <f>E35</f>
        <v>0</v>
      </c>
      <c r="J39" s="36"/>
    </row>
    <row r="40" spans="3:12" ht="39.75" customHeight="1" x14ac:dyDescent="0.3">
      <c r="D40" s="18" t="s">
        <v>15</v>
      </c>
      <c r="E40" s="29">
        <f>старт!E38</f>
        <v>73.333333333333329</v>
      </c>
      <c r="F40" s="36"/>
      <c r="G40" s="29">
        <f>промежут!G40</f>
        <v>60</v>
      </c>
      <c r="H40" s="36"/>
      <c r="I40" s="29">
        <f>H35</f>
        <v>0</v>
      </c>
      <c r="J40" s="36"/>
    </row>
    <row r="41" spans="3:12" ht="41.25" customHeight="1" x14ac:dyDescent="0.3">
      <c r="D41" s="18" t="s">
        <v>16</v>
      </c>
      <c r="E41" s="29">
        <f>старт!E39</f>
        <v>26.666666666666668</v>
      </c>
      <c r="F41" s="36"/>
      <c r="G41" s="29">
        <f>промежут!G41</f>
        <v>40</v>
      </c>
      <c r="H41" s="36"/>
      <c r="I41" s="29">
        <f>K35</f>
        <v>0</v>
      </c>
      <c r="J41" s="36"/>
    </row>
    <row r="92" spans="11:12" x14ac:dyDescent="0.3">
      <c r="K92" s="1">
        <v>1</v>
      </c>
      <c r="L92" s="1" t="s">
        <v>17</v>
      </c>
    </row>
    <row r="93" spans="11:12" x14ac:dyDescent="0.3">
      <c r="K93" s="1">
        <v>1.6</v>
      </c>
      <c r="L93" s="1" t="s">
        <v>18</v>
      </c>
    </row>
    <row r="94" spans="11:12" x14ac:dyDescent="0.3">
      <c r="K94" s="1">
        <v>2.6</v>
      </c>
      <c r="L94" s="1" t="s">
        <v>19</v>
      </c>
    </row>
  </sheetData>
  <mergeCells count="24">
    <mergeCell ref="E40:F40"/>
    <mergeCell ref="G40:H40"/>
    <mergeCell ref="I40:J40"/>
    <mergeCell ref="E41:F41"/>
    <mergeCell ref="G41:H41"/>
    <mergeCell ref="I41:J41"/>
    <mergeCell ref="E38:F38"/>
    <mergeCell ref="G38:H38"/>
    <mergeCell ref="I38:J38"/>
    <mergeCell ref="E39:F39"/>
    <mergeCell ref="G39:H39"/>
    <mergeCell ref="I39:J39"/>
    <mergeCell ref="C34:D34"/>
    <mergeCell ref="F34:G34"/>
    <mergeCell ref="I34:J34"/>
    <mergeCell ref="C35:D35"/>
    <mergeCell ref="F35:G35"/>
    <mergeCell ref="I35:J35"/>
    <mergeCell ref="C33:G33"/>
    <mergeCell ref="I33:L33"/>
    <mergeCell ref="B5:M5"/>
    <mergeCell ref="B6:M6"/>
    <mergeCell ref="B7:M7"/>
    <mergeCell ref="C32:L32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</vt:lpstr>
      <vt:lpstr>промежут</vt:lpstr>
      <vt:lpstr>итог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Albina Kaliyeva</cp:lastModifiedBy>
  <dcterms:created xsi:type="dcterms:W3CDTF">2018-12-11T18:46:57Z</dcterms:created>
  <dcterms:modified xsi:type="dcterms:W3CDTF">2024-04-07T22:54:01Z</dcterms:modified>
</cp:coreProperties>
</file>