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ценка знаний восп.- мониторинг\Улыбка\"/>
    </mc:Choice>
  </mc:AlternateContent>
  <xr:revisionPtr revIDLastSave="0" documentId="13_ncr:1_{CF90800E-3833-4809-957E-CCB1EDF4A88E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старт" sheetId="35" r:id="rId1"/>
    <sheet name="промежут" sheetId="34" r:id="rId2"/>
    <sheet name="итог" sheetId="33" r:id="rId3"/>
    <sheet name="Лист1" sheetId="3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5" l="1"/>
  <c r="L10" i="35" s="1"/>
  <c r="J10" i="35"/>
  <c r="K24" i="33"/>
  <c r="L24" i="33" s="1"/>
  <c r="J24" i="33"/>
  <c r="K23" i="33"/>
  <c r="L23" i="33" s="1"/>
  <c r="J23" i="33"/>
  <c r="L24" i="35" l="1"/>
  <c r="K19" i="35"/>
  <c r="L19" i="35" s="1"/>
  <c r="J19" i="35"/>
  <c r="J20" i="33" l="1"/>
  <c r="K20" i="33"/>
  <c r="L20" i="33" s="1"/>
  <c r="K18" i="34"/>
  <c r="L27" i="33" l="1"/>
  <c r="L26" i="33"/>
  <c r="L28" i="33"/>
  <c r="L25" i="33"/>
  <c r="K22" i="33"/>
  <c r="L22" i="33" s="1"/>
  <c r="J22" i="33"/>
  <c r="L28" i="34"/>
  <c r="L27" i="34"/>
  <c r="L26" i="34"/>
  <c r="L25" i="34"/>
  <c r="K23" i="34"/>
  <c r="L23" i="34" s="1"/>
  <c r="J23" i="34"/>
  <c r="K22" i="34"/>
  <c r="L22" i="34" s="1"/>
  <c r="J22" i="34"/>
  <c r="K21" i="34"/>
  <c r="L21" i="34" s="1"/>
  <c r="J21" i="34"/>
  <c r="K20" i="34"/>
  <c r="L20" i="34" s="1"/>
  <c r="J20" i="34"/>
  <c r="K19" i="34"/>
  <c r="L19" i="34" s="1"/>
  <c r="J19" i="34"/>
  <c r="K21" i="33" l="1"/>
  <c r="L21" i="33" s="1"/>
  <c r="J21" i="33"/>
  <c r="J19" i="33" l="1"/>
  <c r="K19" i="33"/>
  <c r="L19" i="33" s="1"/>
  <c r="J11" i="33"/>
  <c r="K11" i="33"/>
  <c r="L11" i="33" s="1"/>
  <c r="J12" i="33"/>
  <c r="K12" i="33"/>
  <c r="L12" i="33" s="1"/>
  <c r="K13" i="33"/>
  <c r="L13" i="33" s="1"/>
  <c r="J14" i="33"/>
  <c r="K14" i="33"/>
  <c r="L14" i="33" s="1"/>
  <c r="J15" i="33"/>
  <c r="K15" i="33"/>
  <c r="L15" i="33" s="1"/>
  <c r="J16" i="33"/>
  <c r="K16" i="33"/>
  <c r="L16" i="33" s="1"/>
  <c r="J17" i="33"/>
  <c r="K17" i="33"/>
  <c r="L17" i="33" s="1"/>
  <c r="J18" i="33"/>
  <c r="K18" i="33"/>
  <c r="L18" i="33" s="1"/>
  <c r="L29" i="35" l="1"/>
  <c r="L28" i="35"/>
  <c r="L27" i="35"/>
  <c r="L26" i="35"/>
  <c r="L25" i="35"/>
  <c r="J22" i="35"/>
  <c r="K22" i="35"/>
  <c r="L22" i="35" s="1"/>
  <c r="J21" i="35"/>
  <c r="K21" i="35"/>
  <c r="L21" i="35" s="1"/>
  <c r="J11" i="35" l="1"/>
  <c r="K11" i="35"/>
  <c r="L11" i="35" s="1"/>
  <c r="J18" i="34"/>
  <c r="J17" i="34"/>
  <c r="J16" i="34"/>
  <c r="J15" i="34"/>
  <c r="J14" i="34"/>
  <c r="J13" i="34"/>
  <c r="J12" i="34"/>
  <c r="J11" i="34"/>
  <c r="J10" i="34"/>
  <c r="J20" i="35"/>
  <c r="J18" i="35"/>
  <c r="J17" i="35"/>
  <c r="J16" i="35"/>
  <c r="J15" i="35"/>
  <c r="J14" i="35"/>
  <c r="J13" i="35"/>
  <c r="J12" i="35"/>
  <c r="L18" i="34"/>
  <c r="K17" i="34"/>
  <c r="L17" i="34" s="1"/>
  <c r="K16" i="34"/>
  <c r="L16" i="34" s="1"/>
  <c r="K15" i="34"/>
  <c r="L15" i="34" s="1"/>
  <c r="K14" i="34"/>
  <c r="L14" i="34" s="1"/>
  <c r="K13" i="34"/>
  <c r="L13" i="34" s="1"/>
  <c r="K12" i="34"/>
  <c r="L12" i="34" s="1"/>
  <c r="K11" i="34"/>
  <c r="L11" i="34" s="1"/>
  <c r="K10" i="34"/>
  <c r="L10" i="34" s="1"/>
  <c r="K20" i="35"/>
  <c r="L20" i="35" s="1"/>
  <c r="K18" i="35"/>
  <c r="L18" i="35" s="1"/>
  <c r="K17" i="35"/>
  <c r="L17" i="35" s="1"/>
  <c r="K16" i="35"/>
  <c r="L16" i="35" s="1"/>
  <c r="K15" i="35"/>
  <c r="L15" i="35" s="1"/>
  <c r="K14" i="35"/>
  <c r="L14" i="35" s="1"/>
  <c r="K13" i="35"/>
  <c r="L13" i="35" s="1"/>
  <c r="K12" i="35"/>
  <c r="L12" i="35" s="1"/>
  <c r="H30" i="33"/>
  <c r="H30" i="34"/>
  <c r="H31" i="35"/>
  <c r="K31" i="34" l="1"/>
  <c r="K32" i="34" s="1"/>
  <c r="G37" i="34" s="1"/>
  <c r="G38" i="33" s="1"/>
  <c r="H31" i="34"/>
  <c r="H32" i="34" s="1"/>
  <c r="G36" i="34" s="1"/>
  <c r="G37" i="33" s="1"/>
  <c r="E31" i="34"/>
  <c r="E32" i="34" s="1"/>
  <c r="G35" i="34" s="1"/>
  <c r="G36" i="33" s="1"/>
  <c r="H31" i="33"/>
  <c r="K31" i="33"/>
  <c r="E31" i="33"/>
  <c r="E32" i="33" s="1"/>
  <c r="I36" i="33" s="1"/>
  <c r="K32" i="35"/>
  <c r="E32" i="35"/>
  <c r="H32" i="35"/>
  <c r="E36" i="33" l="1"/>
  <c r="E35" i="34"/>
  <c r="E37" i="33"/>
  <c r="E36" i="34"/>
  <c r="E37" i="34"/>
  <c r="E38" i="33"/>
</calcChain>
</file>

<file path=xl/sharedStrings.xml><?xml version="1.0" encoding="utf-8"?>
<sst xmlns="http://schemas.openxmlformats.org/spreadsheetml/2006/main" count="132" uniqueCount="45">
  <si>
    <t>стартовый</t>
  </si>
  <si>
    <t>промежуточный</t>
  </si>
  <si>
    <t>итоговый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</si>
  <si>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</si>
  <si>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</si>
  <si>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</si>
  <si>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</si>
  <si>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</si>
  <si>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</si>
  <si>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</si>
  <si>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</si>
  <si>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</si>
  <si>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</si>
  <si>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</si>
  <si>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Доля детей с низким уровнем  %</t>
  </si>
  <si>
    <t>Доля детей со средним уровнем  %</t>
  </si>
  <si>
    <t>Доля детей с высоким уровнем  %</t>
  </si>
  <si>
    <t>І ур</t>
  </si>
  <si>
    <t>ІІ ур</t>
  </si>
  <si>
    <t>ІІІ ур</t>
  </si>
  <si>
    <t>о результатах промежуточного мониторинга по отслеживанию развития умений и навыков детей</t>
  </si>
  <si>
    <t>о результатах итогового мониторинга по отслеживанию развития умений и навыков детей</t>
  </si>
  <si>
    <t>Голощапова Кира</t>
  </si>
  <si>
    <t>Дюсембаева Амилия</t>
  </si>
  <si>
    <t>Есмаханова Шынар</t>
  </si>
  <si>
    <t>Зааленков Дамир</t>
  </si>
  <si>
    <t>Кабдулова Ясмина</t>
  </si>
  <si>
    <t>Каирбеков Дастан</t>
  </si>
  <si>
    <t>Кузнецова Анжелика</t>
  </si>
  <si>
    <t>Лунцов Макар</t>
  </si>
  <si>
    <t>Михайлова Афина</t>
  </si>
  <si>
    <t>Осипчук Ангелина</t>
  </si>
  <si>
    <t>Оспаналиев Хамза</t>
  </si>
  <si>
    <t>Серікпаев Әмір</t>
  </si>
  <si>
    <t>Токсанбаев Алихан</t>
  </si>
  <si>
    <t>Кульжамбекова Рамина</t>
  </si>
  <si>
    <t>Физическое развитие</t>
  </si>
  <si>
    <t>Развитие комуникальных навыков</t>
  </si>
  <si>
    <t>Развитие познавательных и интелектуальныхнавыков</t>
  </si>
  <si>
    <t>Развитие творческихнавыков,исследовательской деятельности детей</t>
  </si>
  <si>
    <t>Формирование социально-эмоциональных навыков</t>
  </si>
  <si>
    <t>Неволин Матвей</t>
  </si>
  <si>
    <t>Учебный год: 2022-2023       Группа: "Улыбка"   (дети 5 лет)  Дата проведения: сентябрь</t>
  </si>
  <si>
    <t>Учебный год: 2022-2023      Группа: "Улыбка"   (дети 5 лет)  Дата проведения: январь</t>
  </si>
  <si>
    <t>Учебный год: 2022-2023     Группа: "Улыбка"  (дети 5 лет)     Дата проведения: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</si>
</sst>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р.&quot;_-;_-* \-#,##0.00\ &quot;р.&quot;;_-* &quot;-&quot;??\ &quot;р.&quot;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6" fillId="0" borderId="0" xfId="2"/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90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1" fillId="4" borderId="1" xfId="2" applyFont="1" applyFill="1" applyBorder="1" applyAlignment="1">
      <alignment horizontal="center" vertical="center" textRotation="90" wrapText="1"/>
    </xf>
    <xf numFmtId="0" fontId="4" fillId="0" borderId="1" xfId="2" applyFont="1" applyBorder="1"/>
    <xf numFmtId="0" fontId="1" fillId="2" borderId="1" xfId="2" applyFont="1" applyFill="1" applyBorder="1"/>
    <xf numFmtId="0" fontId="1" fillId="3" borderId="1" xfId="2" applyFont="1" applyFill="1" applyBorder="1"/>
    <xf numFmtId="0" fontId="1" fillId="4" borderId="1" xfId="2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5" borderId="1" xfId="2" applyFont="1" applyFill="1" applyBorder="1"/>
    <xf numFmtId="0" fontId="4" fillId="0" borderId="1" xfId="0" applyFont="1" applyBorder="1"/>
    <xf numFmtId="0" fontId="7" fillId="0" borderId="1" xfId="0" applyFont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8" fillId="0" borderId="1" xfId="0" applyFont="1" applyBorder="1"/>
    <xf numFmtId="0" fontId="4" fillId="0" borderId="5" xfId="2" applyFont="1" applyBorder="1"/>
    <xf numFmtId="14" fontId="9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/>
    </xf>
    <xf numFmtId="0" fontId="6" fillId="0" borderId="1" xfId="2" applyBorder="1"/>
    <xf numFmtId="14" fontId="0" fillId="0" borderId="1" xfId="0" applyNumberFormat="1" applyBorder="1"/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0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9" xfId="2" applyFont="1" applyBorder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2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3">
    <cellStyle name="Денежный 2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старт!$D$36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старт!$E$35:$J$35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старт!$E$36:$J$36</c:f>
              <c:numCache>
                <c:formatCode>General</c:formatCode>
                <c:ptCount val="6"/>
                <c:pt idx="0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0-4E6B-A5BC-6D850DDBA079}"/>
            </c:ext>
          </c:extLst>
        </c:ser>
        <c:ser>
          <c:idx val="1"/>
          <c:order val="1"/>
          <c:tx>
            <c:strRef>
              <c:f>старт!$D$37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старт!$E$35:$J$35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старт!$E$37:$J$37</c:f>
              <c:numCache>
                <c:formatCode>General</c:formatCode>
                <c:ptCount val="6"/>
                <c:pt idx="0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0-4E6B-A5BC-6D850DDBA079}"/>
            </c:ext>
          </c:extLst>
        </c:ser>
        <c:ser>
          <c:idx val="2"/>
          <c:order val="2"/>
          <c:tx>
            <c:strRef>
              <c:f>старт!$D$38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старт!$E$35:$J$35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старт!$E$38:$J$38</c:f>
              <c:numCache>
                <c:formatCode>General</c:formatCode>
                <c:ptCount val="6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0-4E6B-A5BC-6D850DDBA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17728"/>
        <c:axId val="55819264"/>
      </c:barChart>
      <c:catAx>
        <c:axId val="558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819264"/>
        <c:crosses val="autoZero"/>
        <c:auto val="1"/>
        <c:lblAlgn val="ctr"/>
        <c:lblOffset val="100"/>
        <c:noMultiLvlLbl val="0"/>
      </c:catAx>
      <c:valAx>
        <c:axId val="5581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81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94374180449236"/>
          <c:y val="0.81677142488873422"/>
          <c:w val="0.73069814232091301"/>
          <c:h val="0.1366461699433623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промежут!$D$35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промежут!$E$34:$J$34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промежут!$E$35:$J$35</c:f>
              <c:numCache>
                <c:formatCode>General</c:formatCode>
                <c:ptCount val="6"/>
                <c:pt idx="0">
                  <c:v>15.4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A-4B10-94A9-E45155711D30}"/>
            </c:ext>
          </c:extLst>
        </c:ser>
        <c:ser>
          <c:idx val="1"/>
          <c:order val="1"/>
          <c:tx>
            <c:strRef>
              <c:f>промежут!$D$36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промежут!$E$34:$J$34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промежут!$E$36:$J$36</c:f>
              <c:numCache>
                <c:formatCode>General</c:formatCode>
                <c:ptCount val="6"/>
                <c:pt idx="0">
                  <c:v>61.6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A-4B10-94A9-E45155711D30}"/>
            </c:ext>
          </c:extLst>
        </c:ser>
        <c:ser>
          <c:idx val="2"/>
          <c:order val="2"/>
          <c:tx>
            <c:strRef>
              <c:f>промежут!$D$37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промежут!$E$34:$J$34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промежут!$E$37:$J$37</c:f>
              <c:numCache>
                <c:formatCode>General</c:formatCode>
                <c:ptCount val="6"/>
                <c:pt idx="0">
                  <c:v>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5A-4B10-94A9-E45155711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84064"/>
        <c:axId val="56585600"/>
      </c:barChart>
      <c:catAx>
        <c:axId val="565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585600"/>
        <c:crosses val="autoZero"/>
        <c:auto val="1"/>
        <c:lblAlgn val="ctr"/>
        <c:lblOffset val="100"/>
        <c:noMultiLvlLbl val="0"/>
      </c:catAx>
      <c:valAx>
        <c:axId val="5658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58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50017801956797E-2"/>
          <c:y val="0.83680839304061261"/>
          <c:w val="0.8083349778950556"/>
          <c:h val="0.1527782958248421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итог!$D$36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итог!$E$35:$J$35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итог!$E$36:$J$36</c:f>
              <c:numCache>
                <c:formatCode>General</c:formatCode>
                <c:ptCount val="6"/>
                <c:pt idx="0">
                  <c:v>15.4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C-493D-9E8D-654BC01D9633}"/>
            </c:ext>
          </c:extLst>
        </c:ser>
        <c:ser>
          <c:idx val="1"/>
          <c:order val="1"/>
          <c:tx>
            <c:strRef>
              <c:f>итог!$D$37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итог!$E$35:$J$35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итог!$E$37:$J$37</c:f>
              <c:numCache>
                <c:formatCode>General</c:formatCode>
                <c:ptCount val="6"/>
                <c:pt idx="0">
                  <c:v>61.6</c:v>
                </c:pt>
                <c:pt idx="2">
                  <c:v>0</c:v>
                </c:pt>
                <c:pt idx="4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9C-493D-9E8D-654BC01D9633}"/>
            </c:ext>
          </c:extLst>
        </c:ser>
        <c:ser>
          <c:idx val="2"/>
          <c:order val="2"/>
          <c:tx>
            <c:strRef>
              <c:f>итог!$D$38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итог!$E$35:$J$35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итог!$E$38:$J$38</c:f>
              <c:numCache>
                <c:formatCode>General</c:formatCode>
                <c:ptCount val="6"/>
                <c:pt idx="0">
                  <c:v>23</c:v>
                </c:pt>
                <c:pt idx="2">
                  <c:v>0</c:v>
                </c:pt>
                <c:pt idx="4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C-493D-9E8D-654BC01D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45984"/>
        <c:axId val="56747520"/>
      </c:barChart>
      <c:catAx>
        <c:axId val="567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47520"/>
        <c:crosses val="autoZero"/>
        <c:auto val="1"/>
        <c:lblAlgn val="ctr"/>
        <c:lblOffset val="100"/>
        <c:noMultiLvlLbl val="0"/>
      </c:catAx>
      <c:valAx>
        <c:axId val="567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74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595718494694858"/>
          <c:y val="0.81329239593489777"/>
          <c:w val="0.69409720736073743"/>
          <c:h val="0.1392407214830175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34</xdr:row>
      <xdr:rowOff>9525</xdr:rowOff>
    </xdr:from>
    <xdr:to>
      <xdr:col>19</xdr:col>
      <xdr:colOff>190500</xdr:colOff>
      <xdr:row>45</xdr:row>
      <xdr:rowOff>95250</xdr:rowOff>
    </xdr:to>
    <xdr:graphicFrame macro="">
      <xdr:nvGraphicFramePr>
        <xdr:cNvPr id="2049" name="Диаграмма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33</xdr:row>
      <xdr:rowOff>9525</xdr:rowOff>
    </xdr:from>
    <xdr:to>
      <xdr:col>18</xdr:col>
      <xdr:colOff>228600</xdr:colOff>
      <xdr:row>42</xdr:row>
      <xdr:rowOff>180975</xdr:rowOff>
    </xdr:to>
    <xdr:graphicFrame macro="">
      <xdr:nvGraphicFramePr>
        <xdr:cNvPr id="4097" name="Диаграмма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33</xdr:row>
      <xdr:rowOff>66675</xdr:rowOff>
    </xdr:from>
    <xdr:to>
      <xdr:col>19</xdr:col>
      <xdr:colOff>409575</xdr:colOff>
      <xdr:row>44</xdr:row>
      <xdr:rowOff>9525</xdr:rowOff>
    </xdr:to>
    <xdr:graphicFrame macro="">
      <xdr:nvGraphicFramePr>
        <xdr:cNvPr id="6145" name="Диаграмма 2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92"/>
  <sheetViews>
    <sheetView tabSelected="1" zoomScale="94" zoomScaleNormal="94" workbookViewId="0">
      <selection activeCell="E10" sqref="E10"/>
    </sheetView>
  </sheetViews>
  <sheetFormatPr defaultRowHeight="14.4" x14ac:dyDescent="0.3"/>
  <cols>
    <col min="2" max="2" width="12.33203125" customWidth="1"/>
    <col min="3" max="3" width="5.6640625" customWidth="1"/>
    <col min="4" max="4" width="26.109375" customWidth="1"/>
  </cols>
  <sheetData>
    <row r="5" spans="2:13" x14ac:dyDescent="0.3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x14ac:dyDescent="0.3">
      <c r="B6" s="40" t="s">
        <v>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x14ac:dyDescent="0.3">
      <c r="B7" s="40" t="s">
        <v>42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9" spans="2:13" ht="172.5" customHeight="1" x14ac:dyDescent="0.3">
      <c r="B9" s="27"/>
      <c r="C9" s="2" t="s">
        <v>5</v>
      </c>
      <c r="D9" s="2" t="s">
        <v>6</v>
      </c>
      <c r="E9" s="3" t="s">
        <v>36</v>
      </c>
      <c r="F9" s="3" t="s">
        <v>37</v>
      </c>
      <c r="G9" s="3" t="s">
        <v>38</v>
      </c>
      <c r="H9" s="3" t="s">
        <v>39</v>
      </c>
      <c r="I9" s="3" t="s">
        <v>40</v>
      </c>
      <c r="J9" s="4" t="s">
        <v>7</v>
      </c>
      <c r="K9" s="5" t="s">
        <v>8</v>
      </c>
      <c r="L9" s="6" t="s">
        <v>9</v>
      </c>
      <c r="M9" s="1"/>
    </row>
    <row r="10" spans="2:13" ht="15.6" x14ac:dyDescent="0.3">
      <c r="B10" s="25">
        <v>42881</v>
      </c>
      <c r="C10" s="32">
        <v>1</v>
      </c>
      <c r="D10" s="23" t="s">
        <v>22</v>
      </c>
      <c r="E10" s="7">
        <v>2</v>
      </c>
      <c r="F10" s="7">
        <v>1</v>
      </c>
      <c r="G10" s="7">
        <v>1</v>
      </c>
      <c r="H10" s="7">
        <v>2</v>
      </c>
      <c r="I10" s="19">
        <v>2</v>
      </c>
      <c r="J10" s="8">
        <f t="shared" ref="J10:J22" si="0">SUM(E10:I10)</f>
        <v>8</v>
      </c>
      <c r="K10" s="9">
        <f t="shared" ref="K10:K22" si="1">AVERAGE(E10,F10,G10,H10)</f>
        <v>1.5</v>
      </c>
      <c r="L10" s="10" t="str">
        <f t="shared" ref="L10:L22" si="2">IF(E10="","",VLOOKUP(K10,$K$90:$L$92,2,TRUE))</f>
        <v>І ур</v>
      </c>
      <c r="M10" s="1"/>
    </row>
    <row r="11" spans="2:13" ht="15.6" x14ac:dyDescent="0.3">
      <c r="B11" s="25">
        <v>42684</v>
      </c>
      <c r="C11" s="32">
        <v>2</v>
      </c>
      <c r="D11" s="21" t="s">
        <v>23</v>
      </c>
      <c r="E11" s="7">
        <v>3</v>
      </c>
      <c r="F11" s="7">
        <v>2</v>
      </c>
      <c r="G11" s="7">
        <v>2</v>
      </c>
      <c r="H11" s="7">
        <v>2</v>
      </c>
      <c r="I11" s="19">
        <v>3</v>
      </c>
      <c r="J11" s="8">
        <f t="shared" si="0"/>
        <v>12</v>
      </c>
      <c r="K11" s="9">
        <f t="shared" si="1"/>
        <v>2.25</v>
      </c>
      <c r="L11" s="10" t="str">
        <f t="shared" si="2"/>
        <v>ІІ ур</v>
      </c>
      <c r="M11" s="1"/>
    </row>
    <row r="12" spans="2:13" ht="15.6" x14ac:dyDescent="0.3">
      <c r="B12" s="25">
        <v>42762</v>
      </c>
      <c r="C12" s="32">
        <v>3</v>
      </c>
      <c r="D12" s="21" t="s">
        <v>24</v>
      </c>
      <c r="E12" s="7">
        <v>3</v>
      </c>
      <c r="F12" s="7">
        <v>2</v>
      </c>
      <c r="G12" s="7">
        <v>3</v>
      </c>
      <c r="H12" s="7">
        <v>3</v>
      </c>
      <c r="I12" s="19">
        <v>3</v>
      </c>
      <c r="J12" s="8">
        <f t="shared" si="0"/>
        <v>14</v>
      </c>
      <c r="K12" s="9">
        <f t="shared" si="1"/>
        <v>2.75</v>
      </c>
      <c r="L12" s="10" t="str">
        <f t="shared" si="2"/>
        <v>ІІІ ур</v>
      </c>
      <c r="M12" s="1"/>
    </row>
    <row r="13" spans="2:13" ht="15.6" x14ac:dyDescent="0.3">
      <c r="B13" s="25">
        <v>42727</v>
      </c>
      <c r="C13" s="32">
        <v>4</v>
      </c>
      <c r="D13" s="21" t="s">
        <v>25</v>
      </c>
      <c r="E13" s="7">
        <v>3</v>
      </c>
      <c r="F13" s="7">
        <v>2</v>
      </c>
      <c r="G13" s="7">
        <v>2</v>
      </c>
      <c r="H13" s="7">
        <v>2</v>
      </c>
      <c r="I13" s="19">
        <v>3</v>
      </c>
      <c r="J13" s="8">
        <f t="shared" si="0"/>
        <v>12</v>
      </c>
      <c r="K13" s="9">
        <f t="shared" si="1"/>
        <v>2.25</v>
      </c>
      <c r="L13" s="10" t="str">
        <f t="shared" si="2"/>
        <v>ІІ ур</v>
      </c>
      <c r="M13" s="1"/>
    </row>
    <row r="14" spans="2:13" ht="15.6" x14ac:dyDescent="0.3">
      <c r="B14" s="25">
        <v>42950</v>
      </c>
      <c r="C14" s="32">
        <v>5</v>
      </c>
      <c r="D14" s="21" t="s">
        <v>26</v>
      </c>
      <c r="E14" s="7">
        <v>2</v>
      </c>
      <c r="F14" s="7">
        <v>1</v>
      </c>
      <c r="G14" s="7">
        <v>1</v>
      </c>
      <c r="H14" s="7">
        <v>2</v>
      </c>
      <c r="I14" s="19">
        <v>2</v>
      </c>
      <c r="J14" s="8">
        <f t="shared" si="0"/>
        <v>8</v>
      </c>
      <c r="K14" s="9">
        <f t="shared" si="1"/>
        <v>1.5</v>
      </c>
      <c r="L14" s="10" t="str">
        <f t="shared" si="2"/>
        <v>І ур</v>
      </c>
      <c r="M14" s="1"/>
    </row>
    <row r="15" spans="2:13" ht="15.6" x14ac:dyDescent="0.3">
      <c r="B15" s="25">
        <v>42946</v>
      </c>
      <c r="C15" s="32">
        <v>6</v>
      </c>
      <c r="D15" s="21" t="s">
        <v>27</v>
      </c>
      <c r="E15" s="7">
        <v>3</v>
      </c>
      <c r="F15" s="7">
        <v>2</v>
      </c>
      <c r="G15" s="7">
        <v>2</v>
      </c>
      <c r="H15" s="7">
        <v>2</v>
      </c>
      <c r="I15" s="19">
        <v>3</v>
      </c>
      <c r="J15" s="8">
        <f t="shared" si="0"/>
        <v>12</v>
      </c>
      <c r="K15" s="9">
        <f t="shared" si="1"/>
        <v>2.25</v>
      </c>
      <c r="L15" s="10" t="str">
        <f t="shared" si="2"/>
        <v>ІІ ур</v>
      </c>
      <c r="M15" s="1"/>
    </row>
    <row r="16" spans="2:13" ht="15.6" x14ac:dyDescent="0.3">
      <c r="B16" s="25">
        <v>42752</v>
      </c>
      <c r="C16" s="32">
        <v>7</v>
      </c>
      <c r="D16" s="21" t="s">
        <v>28</v>
      </c>
      <c r="E16" s="7">
        <v>3</v>
      </c>
      <c r="F16" s="7">
        <v>2</v>
      </c>
      <c r="G16" s="7">
        <v>2</v>
      </c>
      <c r="H16" s="7">
        <v>2</v>
      </c>
      <c r="I16" s="7">
        <v>2</v>
      </c>
      <c r="J16" s="8">
        <f t="shared" si="0"/>
        <v>11</v>
      </c>
      <c r="K16" s="9">
        <f t="shared" si="1"/>
        <v>2.25</v>
      </c>
      <c r="L16" s="10" t="str">
        <f t="shared" si="2"/>
        <v>ІІ ур</v>
      </c>
      <c r="M16" s="1"/>
    </row>
    <row r="17" spans="2:13" ht="15.6" x14ac:dyDescent="0.3">
      <c r="B17" s="25">
        <v>42734</v>
      </c>
      <c r="C17" s="32">
        <v>8</v>
      </c>
      <c r="D17" s="21" t="s">
        <v>29</v>
      </c>
      <c r="E17" s="7">
        <v>3</v>
      </c>
      <c r="F17" s="7">
        <v>2</v>
      </c>
      <c r="G17" s="7">
        <v>3</v>
      </c>
      <c r="H17" s="7">
        <v>2</v>
      </c>
      <c r="I17" s="7">
        <v>3</v>
      </c>
      <c r="J17" s="8">
        <f t="shared" si="0"/>
        <v>13</v>
      </c>
      <c r="K17" s="9">
        <f t="shared" si="1"/>
        <v>2.5</v>
      </c>
      <c r="L17" s="10" t="str">
        <f t="shared" si="2"/>
        <v>ІІ ур</v>
      </c>
      <c r="M17" s="1"/>
    </row>
    <row r="18" spans="2:13" ht="15.6" x14ac:dyDescent="0.3">
      <c r="B18" s="25">
        <v>42888</v>
      </c>
      <c r="C18" s="33">
        <v>9</v>
      </c>
      <c r="D18" s="21" t="s">
        <v>30</v>
      </c>
      <c r="E18" s="7">
        <v>3</v>
      </c>
      <c r="F18" s="7">
        <v>2</v>
      </c>
      <c r="G18" s="7">
        <v>3</v>
      </c>
      <c r="H18" s="7">
        <v>3</v>
      </c>
      <c r="I18" s="7">
        <v>3</v>
      </c>
      <c r="J18" s="8">
        <f t="shared" si="0"/>
        <v>14</v>
      </c>
      <c r="K18" s="9">
        <f t="shared" si="1"/>
        <v>2.75</v>
      </c>
      <c r="L18" s="10" t="str">
        <f t="shared" si="2"/>
        <v>ІІІ ур</v>
      </c>
    </row>
    <row r="19" spans="2:13" ht="15.6" x14ac:dyDescent="0.3">
      <c r="B19" s="26">
        <v>42764</v>
      </c>
      <c r="C19" s="34">
        <v>10</v>
      </c>
      <c r="D19" s="22" t="s">
        <v>41</v>
      </c>
      <c r="E19" s="7">
        <v>3</v>
      </c>
      <c r="F19" s="7">
        <v>2</v>
      </c>
      <c r="G19" s="7">
        <v>2</v>
      </c>
      <c r="H19" s="7">
        <v>2</v>
      </c>
      <c r="I19" s="7">
        <v>2</v>
      </c>
      <c r="J19" s="8">
        <f t="shared" si="0"/>
        <v>11</v>
      </c>
      <c r="K19" s="9">
        <f t="shared" si="1"/>
        <v>2.25</v>
      </c>
      <c r="L19" s="10" t="str">
        <f t="shared" si="2"/>
        <v>ІІ ур</v>
      </c>
    </row>
    <row r="20" spans="2:13" ht="15.6" x14ac:dyDescent="0.3">
      <c r="B20" s="26">
        <v>42790</v>
      </c>
      <c r="C20" s="32">
        <v>11</v>
      </c>
      <c r="D20" s="21" t="s">
        <v>31</v>
      </c>
      <c r="E20" s="7">
        <v>3</v>
      </c>
      <c r="F20" s="7">
        <v>3</v>
      </c>
      <c r="G20" s="7">
        <v>2</v>
      </c>
      <c r="H20" s="7">
        <v>3</v>
      </c>
      <c r="I20" s="7">
        <v>3</v>
      </c>
      <c r="J20" s="8">
        <f t="shared" si="0"/>
        <v>14</v>
      </c>
      <c r="K20" s="9">
        <f t="shared" si="1"/>
        <v>2.75</v>
      </c>
      <c r="L20" s="10" t="str">
        <f t="shared" si="2"/>
        <v>ІІІ ур</v>
      </c>
    </row>
    <row r="21" spans="2:13" ht="15.6" x14ac:dyDescent="0.3">
      <c r="B21" s="26">
        <v>42780</v>
      </c>
      <c r="C21" s="32">
        <v>12</v>
      </c>
      <c r="D21" s="21" t="s">
        <v>32</v>
      </c>
      <c r="E21" s="7">
        <v>3</v>
      </c>
      <c r="F21" s="7">
        <v>2</v>
      </c>
      <c r="G21" s="7">
        <v>3</v>
      </c>
      <c r="H21" s="7">
        <v>2</v>
      </c>
      <c r="I21" s="7">
        <v>3</v>
      </c>
      <c r="J21" s="8">
        <f t="shared" si="0"/>
        <v>13</v>
      </c>
      <c r="K21" s="9">
        <f t="shared" si="1"/>
        <v>2.5</v>
      </c>
      <c r="L21" s="10" t="str">
        <f t="shared" si="2"/>
        <v>ІІ ур</v>
      </c>
    </row>
    <row r="22" spans="2:13" ht="15.6" x14ac:dyDescent="0.3">
      <c r="B22" s="25">
        <v>42887</v>
      </c>
      <c r="C22" s="32">
        <v>13</v>
      </c>
      <c r="D22" s="21" t="s">
        <v>34</v>
      </c>
      <c r="E22" s="7">
        <v>2</v>
      </c>
      <c r="F22" s="7">
        <v>1</v>
      </c>
      <c r="G22" s="7">
        <v>2</v>
      </c>
      <c r="H22" s="7">
        <v>2</v>
      </c>
      <c r="I22" s="7">
        <v>2</v>
      </c>
      <c r="J22" s="8">
        <f t="shared" si="0"/>
        <v>9</v>
      </c>
      <c r="K22" s="9">
        <f t="shared" si="1"/>
        <v>1.75</v>
      </c>
      <c r="L22" s="10" t="str">
        <f t="shared" si="2"/>
        <v>ІІ ур</v>
      </c>
    </row>
    <row r="23" spans="2:13" ht="15.6" x14ac:dyDescent="0.3">
      <c r="B23" s="25">
        <v>42780</v>
      </c>
      <c r="C23" s="32">
        <v>14</v>
      </c>
      <c r="D23" s="21" t="s">
        <v>33</v>
      </c>
      <c r="E23" s="7"/>
      <c r="F23" s="7"/>
      <c r="G23" s="7"/>
      <c r="H23" s="7"/>
      <c r="I23" s="7"/>
      <c r="J23" s="8"/>
      <c r="K23" s="9"/>
      <c r="L23" s="10"/>
    </row>
    <row r="24" spans="2:13" ht="15.6" x14ac:dyDescent="0.3">
      <c r="B24" s="28">
        <v>42809</v>
      </c>
      <c r="C24" s="32">
        <v>15</v>
      </c>
      <c r="D24" s="31" t="s">
        <v>35</v>
      </c>
      <c r="E24" s="7"/>
      <c r="F24" s="7"/>
      <c r="G24" s="7"/>
      <c r="H24" s="7"/>
      <c r="I24" s="7"/>
      <c r="J24" s="8"/>
      <c r="K24" s="9"/>
      <c r="L24" s="10" t="str">
        <f t="shared" ref="L24:L29" si="3">IF(E24="","",VLOOKUP(K24,$K$90:$L$92,2,TRUE))</f>
        <v/>
      </c>
    </row>
    <row r="25" spans="2:13" x14ac:dyDescent="0.3">
      <c r="B25" s="17"/>
      <c r="C25" s="24"/>
      <c r="D25" s="20"/>
      <c r="E25" s="7"/>
      <c r="F25" s="7"/>
      <c r="G25" s="7"/>
      <c r="H25" s="7"/>
      <c r="I25" s="7"/>
      <c r="J25" s="8"/>
      <c r="K25" s="9"/>
      <c r="L25" s="10" t="str">
        <f t="shared" si="3"/>
        <v/>
      </c>
    </row>
    <row r="26" spans="2:13" x14ac:dyDescent="0.3">
      <c r="B26" s="17"/>
      <c r="C26" s="24"/>
      <c r="D26" s="20"/>
      <c r="E26" s="7"/>
      <c r="F26" s="7"/>
      <c r="G26" s="7"/>
      <c r="H26" s="7"/>
      <c r="I26" s="7"/>
      <c r="J26" s="8"/>
      <c r="K26" s="9"/>
      <c r="L26" s="10" t="str">
        <f t="shared" si="3"/>
        <v/>
      </c>
    </row>
    <row r="27" spans="2:13" x14ac:dyDescent="0.3">
      <c r="B27" s="17"/>
      <c r="C27" s="24"/>
      <c r="D27" s="20"/>
      <c r="E27" s="7"/>
      <c r="F27" s="7"/>
      <c r="G27" s="7"/>
      <c r="H27" s="7"/>
      <c r="I27" s="7"/>
      <c r="J27" s="8"/>
      <c r="K27" s="9"/>
      <c r="L27" s="10" t="str">
        <f t="shared" si="3"/>
        <v/>
      </c>
    </row>
    <row r="28" spans="2:13" x14ac:dyDescent="0.3">
      <c r="B28" s="17"/>
      <c r="C28" s="24"/>
      <c r="D28" s="20"/>
      <c r="E28" s="7"/>
      <c r="F28" s="7"/>
      <c r="G28" s="7"/>
      <c r="H28" s="7"/>
      <c r="I28" s="7"/>
      <c r="J28" s="8"/>
      <c r="K28" s="9"/>
      <c r="L28" s="10" t="str">
        <f t="shared" si="3"/>
        <v/>
      </c>
    </row>
    <row r="29" spans="2:13" x14ac:dyDescent="0.3">
      <c r="B29" s="17"/>
      <c r="C29" s="24"/>
      <c r="D29" s="20"/>
      <c r="E29" s="7"/>
      <c r="F29" s="7"/>
      <c r="G29" s="7"/>
      <c r="H29" s="7"/>
      <c r="I29" s="7"/>
      <c r="J29" s="8"/>
      <c r="K29" s="9"/>
      <c r="L29" s="10" t="str">
        <f t="shared" si="3"/>
        <v/>
      </c>
    </row>
    <row r="30" spans="2:13" x14ac:dyDescent="0.3">
      <c r="B30" s="17"/>
      <c r="C30" s="41"/>
      <c r="D30" s="41"/>
      <c r="E30" s="42"/>
      <c r="F30" s="42"/>
      <c r="G30" s="42"/>
      <c r="H30" s="41"/>
      <c r="I30" s="42"/>
      <c r="J30" s="42"/>
      <c r="K30" s="42"/>
      <c r="L30" s="43"/>
    </row>
    <row r="31" spans="2:13" x14ac:dyDescent="0.3">
      <c r="B31" s="17"/>
      <c r="C31" s="45" t="s">
        <v>10</v>
      </c>
      <c r="D31" s="45"/>
      <c r="E31" s="45"/>
      <c r="F31" s="45"/>
      <c r="G31" s="46"/>
      <c r="H31" s="11">
        <f>COUNTA(D11:D29)</f>
        <v>14</v>
      </c>
      <c r="I31" s="44"/>
      <c r="J31" s="45"/>
      <c r="K31" s="45"/>
      <c r="L31" s="46"/>
    </row>
    <row r="32" spans="2:13" x14ac:dyDescent="0.3">
      <c r="B32" s="17"/>
      <c r="C32" s="35" t="s">
        <v>11</v>
      </c>
      <c r="D32" s="36"/>
      <c r="E32" s="12">
        <f>COUNTIF(L11:L29,"І ур")</f>
        <v>1</v>
      </c>
      <c r="F32" s="50" t="s">
        <v>12</v>
      </c>
      <c r="G32" s="50"/>
      <c r="H32" s="13">
        <f>COUNTIF(L11:L29,"ІІ ур")</f>
        <v>8</v>
      </c>
      <c r="I32" s="49" t="s">
        <v>13</v>
      </c>
      <c r="J32" s="35"/>
      <c r="K32" s="12">
        <f>COUNTIF(L11:L29,"ІІІ ур")</f>
        <v>3</v>
      </c>
      <c r="L32" s="14"/>
    </row>
    <row r="33" spans="2:12" ht="81.75" customHeight="1" x14ac:dyDescent="0.3">
      <c r="B33" s="17"/>
      <c r="C33" s="38" t="s">
        <v>14</v>
      </c>
      <c r="D33" s="39"/>
      <c r="E33" s="15">
        <v>15.4</v>
      </c>
      <c r="F33" s="39" t="s">
        <v>15</v>
      </c>
      <c r="G33" s="39"/>
      <c r="H33" s="15">
        <v>61.6</v>
      </c>
      <c r="I33" s="37" t="s">
        <v>16</v>
      </c>
      <c r="J33" s="38"/>
      <c r="K33" s="15">
        <v>23</v>
      </c>
      <c r="L33" s="16"/>
    </row>
    <row r="35" spans="2:12" ht="15" customHeight="1" x14ac:dyDescent="0.3">
      <c r="D35" s="17"/>
      <c r="E35" s="38" t="s">
        <v>0</v>
      </c>
      <c r="F35" s="39"/>
      <c r="G35" s="39" t="s">
        <v>1</v>
      </c>
      <c r="H35" s="39"/>
      <c r="I35" s="37" t="s">
        <v>2</v>
      </c>
      <c r="J35" s="38"/>
    </row>
    <row r="36" spans="2:12" ht="36.75" customHeight="1" x14ac:dyDescent="0.3">
      <c r="D36" s="18" t="s">
        <v>14</v>
      </c>
      <c r="E36" s="41">
        <v>15.4</v>
      </c>
      <c r="F36" s="48"/>
      <c r="G36" s="47"/>
      <c r="H36" s="48"/>
      <c r="I36" s="47"/>
      <c r="J36" s="48"/>
    </row>
    <row r="37" spans="2:12" ht="41.25" customHeight="1" x14ac:dyDescent="0.3">
      <c r="D37" s="18" t="s">
        <v>15</v>
      </c>
      <c r="E37" s="47">
        <v>61.6</v>
      </c>
      <c r="F37" s="48"/>
      <c r="G37" s="47"/>
      <c r="H37" s="48"/>
      <c r="I37" s="47"/>
      <c r="J37" s="48"/>
    </row>
    <row r="38" spans="2:12" ht="36.75" customHeight="1" x14ac:dyDescent="0.3">
      <c r="D38" s="18" t="s">
        <v>16</v>
      </c>
      <c r="E38" s="47">
        <v>23</v>
      </c>
      <c r="F38" s="48"/>
      <c r="G38" s="47"/>
      <c r="H38" s="48"/>
      <c r="I38" s="47"/>
      <c r="J38" s="48"/>
    </row>
    <row r="90" spans="11:12" x14ac:dyDescent="0.3">
      <c r="K90" s="1">
        <v>1</v>
      </c>
      <c r="L90" s="1" t="s">
        <v>17</v>
      </c>
    </row>
    <row r="91" spans="11:12" x14ac:dyDescent="0.3">
      <c r="K91" s="1">
        <v>1.6</v>
      </c>
      <c r="L91" s="1" t="s">
        <v>18</v>
      </c>
    </row>
    <row r="92" spans="11:12" x14ac:dyDescent="0.3">
      <c r="K92" s="1">
        <v>2.6</v>
      </c>
      <c r="L92" s="1" t="s">
        <v>19</v>
      </c>
    </row>
  </sheetData>
  <mergeCells count="24">
    <mergeCell ref="E38:F38"/>
    <mergeCell ref="G38:H38"/>
    <mergeCell ref="E36:F36"/>
    <mergeCell ref="I32:J32"/>
    <mergeCell ref="I33:J33"/>
    <mergeCell ref="I38:J38"/>
    <mergeCell ref="I37:J37"/>
    <mergeCell ref="I36:J36"/>
    <mergeCell ref="G35:H35"/>
    <mergeCell ref="G36:H36"/>
    <mergeCell ref="E37:F37"/>
    <mergeCell ref="G37:H37"/>
    <mergeCell ref="F32:G32"/>
    <mergeCell ref="F33:G33"/>
    <mergeCell ref="C32:D32"/>
    <mergeCell ref="I35:J35"/>
    <mergeCell ref="E35:F35"/>
    <mergeCell ref="C33:D33"/>
    <mergeCell ref="B5:M5"/>
    <mergeCell ref="B6:M6"/>
    <mergeCell ref="B7:M7"/>
    <mergeCell ref="C30:L30"/>
    <mergeCell ref="I31:L31"/>
    <mergeCell ref="C31:G31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91"/>
  <sheetViews>
    <sheetView topLeftCell="A7" zoomScale="80" zoomScaleNormal="80" workbookViewId="0">
      <selection activeCell="D9" sqref="D9"/>
    </sheetView>
  </sheetViews>
  <sheetFormatPr defaultRowHeight="14.4" x14ac:dyDescent="0.3"/>
  <cols>
    <col min="4" max="4" width="22.88671875" customWidth="1"/>
  </cols>
  <sheetData>
    <row r="5" spans="2:13" x14ac:dyDescent="0.3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x14ac:dyDescent="0.3"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x14ac:dyDescent="0.3">
      <c r="B7" s="40" t="s">
        <v>43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9" spans="2:13" ht="172.5" customHeight="1" x14ac:dyDescent="0.3">
      <c r="B9" s="1"/>
      <c r="C9" s="2" t="s">
        <v>5</v>
      </c>
      <c r="D9" s="2" t="s">
        <v>6</v>
      </c>
      <c r="E9" s="3" t="s">
        <v>36</v>
      </c>
      <c r="F9" s="3" t="s">
        <v>37</v>
      </c>
      <c r="G9" s="3" t="s">
        <v>38</v>
      </c>
      <c r="H9" s="3" t="s">
        <v>39</v>
      </c>
      <c r="I9" s="3" t="s">
        <v>40</v>
      </c>
      <c r="J9" s="4" t="s">
        <v>7</v>
      </c>
      <c r="K9" s="5" t="s">
        <v>8</v>
      </c>
      <c r="L9" s="6" t="s">
        <v>9</v>
      </c>
      <c r="M9" s="1"/>
    </row>
    <row r="10" spans="2:13" ht="15.6" x14ac:dyDescent="0.3">
      <c r="B10" s="1"/>
      <c r="C10" s="30">
        <v>1</v>
      </c>
      <c r="D10" s="23" t="s">
        <v>22</v>
      </c>
      <c r="E10" s="7"/>
      <c r="F10" s="7"/>
      <c r="G10" s="7"/>
      <c r="H10" s="7"/>
      <c r="I10" s="19"/>
      <c r="J10" s="8">
        <f t="shared" ref="J10:J18" si="0">SUM(E10:I10)</f>
        <v>0</v>
      </c>
      <c r="K10" s="9" t="e">
        <f>AVERAGE(E10,F10,G10,H10)</f>
        <v>#DIV/0!</v>
      </c>
      <c r="L10" s="10" t="str">
        <f t="shared" ref="L10:L23" si="1">IF(E10="","",VLOOKUP(K10,$K$89:$L$91,2,TRUE))</f>
        <v/>
      </c>
      <c r="M10" s="1"/>
    </row>
    <row r="11" spans="2:13" ht="15.6" x14ac:dyDescent="0.3">
      <c r="B11" s="1"/>
      <c r="C11" s="30">
        <v>2</v>
      </c>
      <c r="D11" s="21" t="s">
        <v>23</v>
      </c>
      <c r="E11" s="7"/>
      <c r="F11" s="7"/>
      <c r="G11" s="7"/>
      <c r="H11" s="7"/>
      <c r="I11" s="19"/>
      <c r="J11" s="8">
        <f t="shared" si="0"/>
        <v>0</v>
      </c>
      <c r="K11" s="9" t="e">
        <f t="shared" ref="K11:K18" si="2">AVERAGE(E11,F11,G11,H11)</f>
        <v>#DIV/0!</v>
      </c>
      <c r="L11" s="10" t="str">
        <f t="shared" si="1"/>
        <v/>
      </c>
      <c r="M11" s="1"/>
    </row>
    <row r="12" spans="2:13" ht="15.6" x14ac:dyDescent="0.3">
      <c r="B12" s="1"/>
      <c r="C12" s="30">
        <v>3</v>
      </c>
      <c r="D12" s="21" t="s">
        <v>24</v>
      </c>
      <c r="E12" s="7"/>
      <c r="F12" s="7"/>
      <c r="G12" s="7"/>
      <c r="H12" s="7"/>
      <c r="I12" s="19"/>
      <c r="J12" s="8">
        <f t="shared" si="0"/>
        <v>0</v>
      </c>
      <c r="K12" s="9" t="e">
        <f t="shared" si="2"/>
        <v>#DIV/0!</v>
      </c>
      <c r="L12" s="10" t="str">
        <f t="shared" si="1"/>
        <v/>
      </c>
      <c r="M12" s="1"/>
    </row>
    <row r="13" spans="2:13" ht="15.6" x14ac:dyDescent="0.3">
      <c r="B13" s="1"/>
      <c r="C13" s="30">
        <v>4</v>
      </c>
      <c r="D13" s="21" t="s">
        <v>25</v>
      </c>
      <c r="E13" s="7"/>
      <c r="F13" s="7"/>
      <c r="G13" s="7"/>
      <c r="H13" s="7"/>
      <c r="I13" s="19"/>
      <c r="J13" s="8">
        <f t="shared" si="0"/>
        <v>0</v>
      </c>
      <c r="K13" s="9" t="e">
        <f t="shared" si="2"/>
        <v>#DIV/0!</v>
      </c>
      <c r="L13" s="10" t="str">
        <f t="shared" si="1"/>
        <v/>
      </c>
      <c r="M13" s="1"/>
    </row>
    <row r="14" spans="2:13" ht="15.6" x14ac:dyDescent="0.3">
      <c r="B14" s="1"/>
      <c r="C14" s="30">
        <v>5</v>
      </c>
      <c r="D14" s="21" t="s">
        <v>26</v>
      </c>
      <c r="E14" s="7"/>
      <c r="F14" s="7"/>
      <c r="G14" s="7"/>
      <c r="H14" s="7"/>
      <c r="I14" s="19"/>
      <c r="J14" s="8">
        <f t="shared" si="0"/>
        <v>0</v>
      </c>
      <c r="K14" s="9" t="e">
        <f t="shared" si="2"/>
        <v>#DIV/0!</v>
      </c>
      <c r="L14" s="10" t="str">
        <f t="shared" si="1"/>
        <v/>
      </c>
      <c r="M14" s="1"/>
    </row>
    <row r="15" spans="2:13" ht="15.6" x14ac:dyDescent="0.3">
      <c r="B15" s="1"/>
      <c r="C15" s="30">
        <v>6</v>
      </c>
      <c r="D15" s="21" t="s">
        <v>27</v>
      </c>
      <c r="E15" s="7"/>
      <c r="F15" s="7"/>
      <c r="G15" s="7"/>
      <c r="H15" s="7"/>
      <c r="I15" s="7"/>
      <c r="J15" s="8">
        <f t="shared" si="0"/>
        <v>0</v>
      </c>
      <c r="K15" s="9" t="e">
        <f t="shared" si="2"/>
        <v>#DIV/0!</v>
      </c>
      <c r="L15" s="10" t="str">
        <f t="shared" si="1"/>
        <v/>
      </c>
      <c r="M15" s="1"/>
    </row>
    <row r="16" spans="2:13" ht="15.6" x14ac:dyDescent="0.3">
      <c r="B16" s="1"/>
      <c r="C16" s="30">
        <v>7</v>
      </c>
      <c r="D16" s="21" t="s">
        <v>28</v>
      </c>
      <c r="E16" s="7"/>
      <c r="F16" s="7"/>
      <c r="G16" s="7"/>
      <c r="H16" s="7"/>
      <c r="I16" s="7"/>
      <c r="J16" s="8">
        <f t="shared" si="0"/>
        <v>0</v>
      </c>
      <c r="K16" s="9" t="e">
        <f t="shared" si="2"/>
        <v>#DIV/0!</v>
      </c>
      <c r="L16" s="10" t="str">
        <f t="shared" si="1"/>
        <v/>
      </c>
      <c r="M16" s="1"/>
    </row>
    <row r="17" spans="2:13" ht="15.6" x14ac:dyDescent="0.3">
      <c r="B17" s="1"/>
      <c r="C17" s="30">
        <v>8</v>
      </c>
      <c r="D17" s="21" t="s">
        <v>29</v>
      </c>
      <c r="E17" s="7"/>
      <c r="F17" s="7"/>
      <c r="G17" s="7"/>
      <c r="H17" s="7"/>
      <c r="I17" s="7"/>
      <c r="J17" s="8">
        <f t="shared" si="0"/>
        <v>0</v>
      </c>
      <c r="K17" s="9" t="e">
        <f t="shared" si="2"/>
        <v>#DIV/0!</v>
      </c>
      <c r="L17" s="10" t="str">
        <f t="shared" si="1"/>
        <v/>
      </c>
      <c r="M17" s="1"/>
    </row>
    <row r="18" spans="2:13" ht="15.6" x14ac:dyDescent="0.3">
      <c r="C18" s="30">
        <v>9</v>
      </c>
      <c r="D18" s="21" t="s">
        <v>30</v>
      </c>
      <c r="E18" s="7"/>
      <c r="F18" s="7"/>
      <c r="G18" s="7"/>
      <c r="H18" s="7"/>
      <c r="I18" s="7"/>
      <c r="J18" s="8">
        <f t="shared" si="0"/>
        <v>0</v>
      </c>
      <c r="K18" s="9" t="e">
        <f t="shared" si="2"/>
        <v>#DIV/0!</v>
      </c>
      <c r="L18" s="10" t="str">
        <f t="shared" si="1"/>
        <v/>
      </c>
    </row>
    <row r="19" spans="2:13" ht="15.6" x14ac:dyDescent="0.3">
      <c r="C19" s="30">
        <v>10</v>
      </c>
      <c r="D19" s="29" t="s">
        <v>41</v>
      </c>
      <c r="E19" s="7"/>
      <c r="F19" s="7"/>
      <c r="G19" s="7"/>
      <c r="H19" s="7"/>
      <c r="I19" s="19"/>
      <c r="J19" s="8">
        <f t="shared" ref="J19:J20" si="3">SUM(E19:I19)</f>
        <v>0</v>
      </c>
      <c r="K19" s="9" t="e">
        <f t="shared" ref="K19:K20" si="4">AVERAGE(E19,F19,G19,H19)</f>
        <v>#DIV/0!</v>
      </c>
      <c r="L19" s="10" t="str">
        <f t="shared" si="1"/>
        <v/>
      </c>
    </row>
    <row r="20" spans="2:13" ht="15.6" x14ac:dyDescent="0.3">
      <c r="C20" s="30">
        <v>11</v>
      </c>
      <c r="D20" s="21" t="s">
        <v>31</v>
      </c>
      <c r="E20" s="7"/>
      <c r="F20" s="7"/>
      <c r="G20" s="7"/>
      <c r="H20" s="7"/>
      <c r="I20" s="19"/>
      <c r="J20" s="8">
        <f t="shared" si="3"/>
        <v>0</v>
      </c>
      <c r="K20" s="9" t="e">
        <f t="shared" si="4"/>
        <v>#DIV/0!</v>
      </c>
      <c r="L20" s="10" t="str">
        <f t="shared" si="1"/>
        <v/>
      </c>
    </row>
    <row r="21" spans="2:13" ht="15.6" x14ac:dyDescent="0.3">
      <c r="C21" s="30">
        <v>12</v>
      </c>
      <c r="D21" s="21" t="s">
        <v>32</v>
      </c>
      <c r="E21" s="7"/>
      <c r="F21" s="7"/>
      <c r="G21" s="7"/>
      <c r="H21" s="7"/>
      <c r="I21" s="19"/>
      <c r="J21" s="8">
        <f t="shared" ref="J21" si="5">SUM(E21:I21)</f>
        <v>0</v>
      </c>
      <c r="K21" s="9" t="e">
        <f t="shared" ref="K21" si="6">AVERAGE(E21,F21,G21,H21)</f>
        <v>#DIV/0!</v>
      </c>
      <c r="L21" s="10" t="str">
        <f t="shared" si="1"/>
        <v/>
      </c>
    </row>
    <row r="22" spans="2:13" ht="15.6" x14ac:dyDescent="0.3">
      <c r="C22" s="30">
        <v>13</v>
      </c>
      <c r="D22" s="21" t="s">
        <v>34</v>
      </c>
      <c r="E22" s="7"/>
      <c r="F22" s="7"/>
      <c r="G22" s="7"/>
      <c r="H22" s="7"/>
      <c r="I22" s="19"/>
      <c r="J22" s="8">
        <f t="shared" ref="J22:J23" si="7">SUM(E22:I22)</f>
        <v>0</v>
      </c>
      <c r="K22" s="9" t="e">
        <f t="shared" ref="K22:K23" si="8">AVERAGE(E22,F22,G22,H22)</f>
        <v>#DIV/0!</v>
      </c>
      <c r="L22" s="10" t="str">
        <f t="shared" si="1"/>
        <v/>
      </c>
    </row>
    <row r="23" spans="2:13" ht="15.6" x14ac:dyDescent="0.3">
      <c r="C23" s="30">
        <v>14</v>
      </c>
      <c r="D23" s="21" t="s">
        <v>33</v>
      </c>
      <c r="E23" s="7"/>
      <c r="F23" s="7"/>
      <c r="G23" s="7"/>
      <c r="H23" s="7"/>
      <c r="I23" s="19"/>
      <c r="J23" s="8">
        <f t="shared" si="7"/>
        <v>0</v>
      </c>
      <c r="K23" s="9" t="e">
        <f t="shared" si="8"/>
        <v>#DIV/0!</v>
      </c>
      <c r="L23" s="10" t="str">
        <f t="shared" si="1"/>
        <v/>
      </c>
    </row>
    <row r="24" spans="2:13" ht="15.6" x14ac:dyDescent="0.3">
      <c r="C24" s="30">
        <v>15</v>
      </c>
      <c r="D24" s="31" t="s">
        <v>35</v>
      </c>
      <c r="E24" s="7"/>
      <c r="F24" s="7"/>
      <c r="G24" s="7"/>
      <c r="H24" s="7"/>
      <c r="I24" s="19"/>
      <c r="J24" s="8"/>
      <c r="K24" s="9"/>
      <c r="L24" s="10"/>
    </row>
    <row r="25" spans="2:13" x14ac:dyDescent="0.3">
      <c r="C25" s="7"/>
      <c r="D25" s="20"/>
      <c r="E25" s="7"/>
      <c r="F25" s="7"/>
      <c r="G25" s="7"/>
      <c r="H25" s="7"/>
      <c r="I25" s="19"/>
      <c r="J25" s="8"/>
      <c r="K25" s="9"/>
      <c r="L25" s="10" t="str">
        <f>IF(E25="","",VLOOKUP(K25,$K$89:$L$91,2,TRUE))</f>
        <v/>
      </c>
    </row>
    <row r="26" spans="2:13" x14ac:dyDescent="0.3">
      <c r="C26" s="7"/>
      <c r="D26" s="20"/>
      <c r="E26" s="7"/>
      <c r="F26" s="7"/>
      <c r="G26" s="7"/>
      <c r="H26" s="7"/>
      <c r="I26" s="19"/>
      <c r="J26" s="8"/>
      <c r="K26" s="9"/>
      <c r="L26" s="10" t="str">
        <f>IF(E26="","",VLOOKUP(K26,$K$89:$L$91,2,TRUE))</f>
        <v/>
      </c>
    </row>
    <row r="27" spans="2:13" x14ac:dyDescent="0.3">
      <c r="C27" s="7"/>
      <c r="D27" s="20"/>
      <c r="E27" s="7"/>
      <c r="F27" s="7"/>
      <c r="G27" s="7"/>
      <c r="H27" s="7"/>
      <c r="I27" s="19"/>
      <c r="J27" s="8"/>
      <c r="K27" s="9"/>
      <c r="L27" s="10" t="str">
        <f>IF(E27="","",VLOOKUP(K27,$K$89:$L$91,2,TRUE))</f>
        <v/>
      </c>
    </row>
    <row r="28" spans="2:13" x14ac:dyDescent="0.3">
      <c r="C28" s="7"/>
      <c r="D28" s="20"/>
      <c r="E28" s="7"/>
      <c r="F28" s="7"/>
      <c r="G28" s="7"/>
      <c r="H28" s="7"/>
      <c r="I28" s="19"/>
      <c r="J28" s="8"/>
      <c r="K28" s="9"/>
      <c r="L28" s="10" t="str">
        <f>IF(E28="","",VLOOKUP(K28,$K$89:$L$91,2,TRUE))</f>
        <v/>
      </c>
    </row>
    <row r="29" spans="2:13" x14ac:dyDescent="0.3">
      <c r="C29" s="47"/>
      <c r="D29" s="41"/>
      <c r="E29" s="42"/>
      <c r="F29" s="42"/>
      <c r="G29" s="42"/>
      <c r="H29" s="41"/>
      <c r="I29" s="42"/>
      <c r="J29" s="42"/>
      <c r="K29" s="42"/>
      <c r="L29" s="43"/>
    </row>
    <row r="30" spans="2:13" x14ac:dyDescent="0.3">
      <c r="C30" s="44" t="s">
        <v>10</v>
      </c>
      <c r="D30" s="45"/>
      <c r="E30" s="45"/>
      <c r="F30" s="45"/>
      <c r="G30" s="46"/>
      <c r="H30" s="11">
        <f>COUNTA(D10:D28)</f>
        <v>15</v>
      </c>
      <c r="I30" s="44"/>
      <c r="J30" s="45"/>
      <c r="K30" s="45"/>
      <c r="L30" s="46"/>
    </row>
    <row r="31" spans="2:13" x14ac:dyDescent="0.3">
      <c r="C31" s="36" t="s">
        <v>11</v>
      </c>
      <c r="D31" s="36"/>
      <c r="E31" s="12">
        <f>COUNTIF(L10:L28,"І ур")</f>
        <v>0</v>
      </c>
      <c r="F31" s="50" t="s">
        <v>12</v>
      </c>
      <c r="G31" s="50"/>
      <c r="H31" s="13">
        <f>COUNTIF(L10:L28,"ІІ ур")</f>
        <v>0</v>
      </c>
      <c r="I31" s="50" t="s">
        <v>13</v>
      </c>
      <c r="J31" s="50"/>
      <c r="K31" s="12">
        <f>COUNTIF(L10:L28,"ІІІ ур")</f>
        <v>0</v>
      </c>
      <c r="L31" s="14"/>
    </row>
    <row r="32" spans="2:13" ht="71.25" customHeight="1" x14ac:dyDescent="0.3">
      <c r="C32" s="39" t="s">
        <v>14</v>
      </c>
      <c r="D32" s="39"/>
      <c r="E32" s="15">
        <f>(E31/H30)*100</f>
        <v>0</v>
      </c>
      <c r="F32" s="39" t="s">
        <v>15</v>
      </c>
      <c r="G32" s="39"/>
      <c r="H32" s="15">
        <f>(H31/H30)*100</f>
        <v>0</v>
      </c>
      <c r="I32" s="39" t="s">
        <v>16</v>
      </c>
      <c r="J32" s="39"/>
      <c r="K32" s="15">
        <f>(K31/H30)*100</f>
        <v>0</v>
      </c>
      <c r="L32" s="16"/>
    </row>
    <row r="34" spans="4:10" x14ac:dyDescent="0.3">
      <c r="D34" s="17"/>
      <c r="E34" s="38" t="s">
        <v>0</v>
      </c>
      <c r="F34" s="39"/>
      <c r="G34" s="39" t="s">
        <v>1</v>
      </c>
      <c r="H34" s="39"/>
      <c r="I34" s="39" t="s">
        <v>2</v>
      </c>
      <c r="J34" s="39"/>
    </row>
    <row r="35" spans="4:10" ht="34.5" customHeight="1" x14ac:dyDescent="0.3">
      <c r="D35" s="18" t="s">
        <v>14</v>
      </c>
      <c r="E35" s="41">
        <f>старт!E36</f>
        <v>15.4</v>
      </c>
      <c r="F35" s="48"/>
      <c r="G35" s="47">
        <f>E32</f>
        <v>0</v>
      </c>
      <c r="H35" s="48"/>
      <c r="I35" s="47"/>
      <c r="J35" s="48"/>
    </row>
    <row r="36" spans="4:10" ht="38.25" customHeight="1" x14ac:dyDescent="0.3">
      <c r="D36" s="18" t="s">
        <v>15</v>
      </c>
      <c r="E36" s="47">
        <f>старт!E37</f>
        <v>61.6</v>
      </c>
      <c r="F36" s="48"/>
      <c r="G36" s="47">
        <f>H32</f>
        <v>0</v>
      </c>
      <c r="H36" s="48"/>
      <c r="I36" s="47"/>
      <c r="J36" s="48"/>
    </row>
    <row r="37" spans="4:10" ht="39.75" customHeight="1" x14ac:dyDescent="0.3">
      <c r="D37" s="18" t="s">
        <v>16</v>
      </c>
      <c r="E37" s="47">
        <f>старт!E38</f>
        <v>23</v>
      </c>
      <c r="F37" s="48"/>
      <c r="G37" s="47">
        <f>K32</f>
        <v>0</v>
      </c>
      <c r="H37" s="48"/>
      <c r="I37" s="47"/>
      <c r="J37" s="48"/>
    </row>
    <row r="89" spans="11:12" x14ac:dyDescent="0.3">
      <c r="K89" s="1">
        <v>1</v>
      </c>
      <c r="L89" s="1" t="s">
        <v>17</v>
      </c>
    </row>
    <row r="90" spans="11:12" x14ac:dyDescent="0.3">
      <c r="K90" s="1">
        <v>1.6</v>
      </c>
      <c r="L90" s="1" t="s">
        <v>18</v>
      </c>
    </row>
    <row r="91" spans="11:12" x14ac:dyDescent="0.3">
      <c r="K91" s="1">
        <v>2.6</v>
      </c>
      <c r="L91" s="1" t="s">
        <v>19</v>
      </c>
    </row>
  </sheetData>
  <mergeCells count="24">
    <mergeCell ref="E36:F36"/>
    <mergeCell ref="G36:H36"/>
    <mergeCell ref="I36:J36"/>
    <mergeCell ref="E37:F37"/>
    <mergeCell ref="G37:H37"/>
    <mergeCell ref="I37:J37"/>
    <mergeCell ref="E34:F34"/>
    <mergeCell ref="G34:H34"/>
    <mergeCell ref="I34:J34"/>
    <mergeCell ref="E35:F35"/>
    <mergeCell ref="G35:H35"/>
    <mergeCell ref="I35:J35"/>
    <mergeCell ref="C31:D31"/>
    <mergeCell ref="F31:G31"/>
    <mergeCell ref="I31:J31"/>
    <mergeCell ref="C32:D32"/>
    <mergeCell ref="F32:G32"/>
    <mergeCell ref="I32:J32"/>
    <mergeCell ref="C30:G30"/>
    <mergeCell ref="I30:L30"/>
    <mergeCell ref="B5:M5"/>
    <mergeCell ref="B6:M6"/>
    <mergeCell ref="B7:M7"/>
    <mergeCell ref="C29:L29"/>
  </mergeCells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M91"/>
  <sheetViews>
    <sheetView topLeftCell="A18" zoomScale="90" zoomScaleNormal="90" workbookViewId="0">
      <selection activeCell="G13" sqref="G13"/>
    </sheetView>
  </sheetViews>
  <sheetFormatPr defaultRowHeight="14.4" x14ac:dyDescent="0.3"/>
  <cols>
    <col min="3" max="3" width="6.21875" customWidth="1"/>
    <col min="4" max="4" width="25.44140625" customWidth="1"/>
  </cols>
  <sheetData>
    <row r="5" spans="2:13" x14ac:dyDescent="0.3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x14ac:dyDescent="0.3">
      <c r="B6" s="40" t="s">
        <v>21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x14ac:dyDescent="0.3">
      <c r="B7" s="40" t="s">
        <v>44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9" spans="2:13" ht="172.5" customHeight="1" x14ac:dyDescent="0.3">
      <c r="B9" s="1"/>
      <c r="C9" s="2" t="s">
        <v>5</v>
      </c>
      <c r="D9" s="21" t="s">
        <v>23</v>
      </c>
      <c r="E9" s="3" t="s">
        <v>36</v>
      </c>
      <c r="F9" s="3" t="s">
        <v>37</v>
      </c>
      <c r="G9" s="3" t="s">
        <v>38</v>
      </c>
      <c r="H9" s="3" t="s">
        <v>39</v>
      </c>
      <c r="I9" s="3" t="s">
        <v>40</v>
      </c>
      <c r="J9" s="4" t="s">
        <v>7</v>
      </c>
      <c r="K9" s="5" t="s">
        <v>8</v>
      </c>
      <c r="L9" s="6" t="s">
        <v>9</v>
      </c>
      <c r="M9" s="1"/>
    </row>
    <row r="10" spans="2:13" ht="15.6" x14ac:dyDescent="0.3">
      <c r="B10" s="1"/>
      <c r="C10" s="30">
        <v>1</v>
      </c>
      <c r="D10" s="23" t="s">
        <v>22</v>
      </c>
      <c r="E10" s="7"/>
      <c r="F10" s="7"/>
      <c r="G10" s="7"/>
      <c r="H10" s="7"/>
      <c r="I10" s="19"/>
      <c r="J10" s="8"/>
      <c r="K10" s="9"/>
      <c r="L10" s="10"/>
      <c r="M10" s="1"/>
    </row>
    <row r="11" spans="2:13" ht="15.6" x14ac:dyDescent="0.3">
      <c r="B11" s="1"/>
      <c r="C11" s="30">
        <v>2</v>
      </c>
      <c r="D11" s="21" t="s">
        <v>23</v>
      </c>
      <c r="E11" s="7">
        <v>3</v>
      </c>
      <c r="F11" s="7">
        <v>3</v>
      </c>
      <c r="G11" s="7">
        <v>3</v>
      </c>
      <c r="H11" s="7">
        <v>3</v>
      </c>
      <c r="I11" s="19">
        <v>3</v>
      </c>
      <c r="J11" s="8">
        <f t="shared" ref="J11:J20" si="0">SUM(E11:I11)</f>
        <v>15</v>
      </c>
      <c r="K11" s="9">
        <f>AVERAGE(E11,F11,G11,H11)</f>
        <v>3</v>
      </c>
      <c r="L11" s="10" t="str">
        <f t="shared" ref="L11:L28" si="1">IF(E11="","",VLOOKUP(K11,$K$89:$L$91,2,TRUE))</f>
        <v>ІІІ ур</v>
      </c>
      <c r="M11" s="1"/>
    </row>
    <row r="12" spans="2:13" ht="15.6" x14ac:dyDescent="0.3">
      <c r="B12" s="1"/>
      <c r="C12" s="30">
        <v>3</v>
      </c>
      <c r="D12" s="21" t="s">
        <v>24</v>
      </c>
      <c r="E12" s="7">
        <v>3</v>
      </c>
      <c r="F12" s="7">
        <v>3</v>
      </c>
      <c r="G12" s="7">
        <v>3</v>
      </c>
      <c r="H12" s="7">
        <v>3</v>
      </c>
      <c r="I12" s="19">
        <v>3</v>
      </c>
      <c r="J12" s="8">
        <f t="shared" si="0"/>
        <v>15</v>
      </c>
      <c r="K12" s="9">
        <f t="shared" ref="K12:K20" si="2">AVERAGE(E12,F12,G12,H12)</f>
        <v>3</v>
      </c>
      <c r="L12" s="10" t="str">
        <f t="shared" si="1"/>
        <v>ІІІ ур</v>
      </c>
      <c r="M12" s="1"/>
    </row>
    <row r="13" spans="2:13" ht="15.6" x14ac:dyDescent="0.3">
      <c r="B13" s="1"/>
      <c r="C13" s="30">
        <v>4</v>
      </c>
      <c r="D13" s="21" t="s">
        <v>25</v>
      </c>
      <c r="E13" s="7">
        <v>3</v>
      </c>
      <c r="F13" s="7">
        <v>2</v>
      </c>
      <c r="G13" s="7">
        <v>2</v>
      </c>
      <c r="H13" s="7">
        <v>3</v>
      </c>
      <c r="I13" s="19">
        <v>3</v>
      </c>
      <c r="J13" s="8"/>
      <c r="K13" s="9">
        <f t="shared" si="2"/>
        <v>2.5</v>
      </c>
      <c r="L13" s="10" t="str">
        <f t="shared" si="1"/>
        <v>ІІ ур</v>
      </c>
      <c r="M13" s="1"/>
    </row>
    <row r="14" spans="2:13" ht="15.6" x14ac:dyDescent="0.3">
      <c r="B14" s="1"/>
      <c r="C14" s="30">
        <v>5</v>
      </c>
      <c r="D14" s="21" t="s">
        <v>26</v>
      </c>
      <c r="E14" s="7">
        <v>3</v>
      </c>
      <c r="F14" s="7">
        <v>3</v>
      </c>
      <c r="G14" s="7">
        <v>3</v>
      </c>
      <c r="H14" s="7">
        <v>3</v>
      </c>
      <c r="I14" s="19">
        <v>3</v>
      </c>
      <c r="J14" s="8">
        <f t="shared" si="0"/>
        <v>15</v>
      </c>
      <c r="K14" s="9">
        <f t="shared" si="2"/>
        <v>3</v>
      </c>
      <c r="L14" s="10" t="str">
        <f t="shared" si="1"/>
        <v>ІІІ ур</v>
      </c>
      <c r="M14" s="1"/>
    </row>
    <row r="15" spans="2:13" ht="15.6" x14ac:dyDescent="0.3">
      <c r="B15" s="1"/>
      <c r="C15" s="30">
        <v>6</v>
      </c>
      <c r="D15" s="21" t="s">
        <v>27</v>
      </c>
      <c r="E15" s="7">
        <v>3</v>
      </c>
      <c r="F15" s="7">
        <v>2</v>
      </c>
      <c r="G15" s="7">
        <v>3</v>
      </c>
      <c r="H15" s="7">
        <v>3</v>
      </c>
      <c r="I15" s="19">
        <v>3</v>
      </c>
      <c r="J15" s="8">
        <f t="shared" si="0"/>
        <v>14</v>
      </c>
      <c r="K15" s="9">
        <f t="shared" si="2"/>
        <v>2.75</v>
      </c>
      <c r="L15" s="10" t="str">
        <f t="shared" si="1"/>
        <v>ІІІ ур</v>
      </c>
      <c r="M15" s="1"/>
    </row>
    <row r="16" spans="2:13" ht="15.6" x14ac:dyDescent="0.3">
      <c r="B16" s="1"/>
      <c r="C16" s="30">
        <v>7</v>
      </c>
      <c r="D16" s="21" t="s">
        <v>28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8">
        <f t="shared" si="0"/>
        <v>15</v>
      </c>
      <c r="K16" s="9">
        <f t="shared" si="2"/>
        <v>3</v>
      </c>
      <c r="L16" s="10" t="str">
        <f t="shared" si="1"/>
        <v>ІІІ ур</v>
      </c>
      <c r="M16" s="1"/>
    </row>
    <row r="17" spans="2:13" ht="15.6" x14ac:dyDescent="0.3">
      <c r="B17" s="1"/>
      <c r="C17" s="30">
        <v>8</v>
      </c>
      <c r="D17" s="21" t="s">
        <v>29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8">
        <f t="shared" si="0"/>
        <v>15</v>
      </c>
      <c r="K17" s="9">
        <f t="shared" si="2"/>
        <v>3</v>
      </c>
      <c r="L17" s="10" t="str">
        <f t="shared" si="1"/>
        <v>ІІІ ур</v>
      </c>
      <c r="M17" s="1"/>
    </row>
    <row r="18" spans="2:13" ht="15.6" x14ac:dyDescent="0.3">
      <c r="C18" s="30">
        <v>9</v>
      </c>
      <c r="D18" s="21" t="s">
        <v>30</v>
      </c>
      <c r="E18" s="7">
        <v>3</v>
      </c>
      <c r="F18" s="7">
        <v>3</v>
      </c>
      <c r="G18" s="7">
        <v>3</v>
      </c>
      <c r="H18" s="7">
        <v>3</v>
      </c>
      <c r="I18" s="7">
        <v>3</v>
      </c>
      <c r="J18" s="8">
        <f t="shared" si="0"/>
        <v>15</v>
      </c>
      <c r="K18" s="9">
        <f t="shared" si="2"/>
        <v>3</v>
      </c>
      <c r="L18" s="10" t="str">
        <f t="shared" si="1"/>
        <v>ІІІ ур</v>
      </c>
    </row>
    <row r="19" spans="2:13" ht="15.6" x14ac:dyDescent="0.3">
      <c r="C19" s="30">
        <v>10</v>
      </c>
      <c r="D19" s="22" t="s">
        <v>41</v>
      </c>
      <c r="E19" s="7">
        <v>3</v>
      </c>
      <c r="F19" s="7">
        <v>2</v>
      </c>
      <c r="G19" s="7">
        <v>3</v>
      </c>
      <c r="H19" s="7">
        <v>3</v>
      </c>
      <c r="I19" s="7">
        <v>3</v>
      </c>
      <c r="J19" s="8">
        <f t="shared" si="0"/>
        <v>14</v>
      </c>
      <c r="K19" s="9">
        <f t="shared" si="2"/>
        <v>2.75</v>
      </c>
      <c r="L19" s="10" t="str">
        <f t="shared" si="1"/>
        <v>ІІІ ур</v>
      </c>
    </row>
    <row r="20" spans="2:13" ht="15.6" x14ac:dyDescent="0.3">
      <c r="C20" s="30">
        <v>11</v>
      </c>
      <c r="D20" s="21" t="s">
        <v>31</v>
      </c>
      <c r="E20" s="7">
        <v>3</v>
      </c>
      <c r="F20" s="7">
        <v>3</v>
      </c>
      <c r="G20" s="7">
        <v>3</v>
      </c>
      <c r="H20" s="7">
        <v>3</v>
      </c>
      <c r="I20" s="7">
        <v>3</v>
      </c>
      <c r="J20" s="8">
        <f t="shared" si="0"/>
        <v>15</v>
      </c>
      <c r="K20" s="9">
        <f t="shared" si="2"/>
        <v>3</v>
      </c>
      <c r="L20" s="10" t="str">
        <f t="shared" si="1"/>
        <v>ІІІ ур</v>
      </c>
    </row>
    <row r="21" spans="2:13" ht="15.6" x14ac:dyDescent="0.3">
      <c r="C21" s="30">
        <v>12</v>
      </c>
      <c r="D21" s="21" t="s">
        <v>32</v>
      </c>
      <c r="E21" s="7">
        <v>3</v>
      </c>
      <c r="F21" s="7">
        <v>2</v>
      </c>
      <c r="G21" s="7">
        <v>3</v>
      </c>
      <c r="H21" s="7">
        <v>3</v>
      </c>
      <c r="I21" s="7">
        <v>3</v>
      </c>
      <c r="J21" s="8">
        <f>SUM(E21:I21)</f>
        <v>14</v>
      </c>
      <c r="K21" s="9">
        <f>AVERAGE(E21,F21,G21,H21)</f>
        <v>2.75</v>
      </c>
      <c r="L21" s="10" t="str">
        <f t="shared" si="1"/>
        <v>ІІІ ур</v>
      </c>
    </row>
    <row r="22" spans="2:13" ht="15.6" x14ac:dyDescent="0.3">
      <c r="C22" s="30">
        <v>13</v>
      </c>
      <c r="D22" s="21" t="s">
        <v>34</v>
      </c>
      <c r="E22" s="7">
        <v>3</v>
      </c>
      <c r="F22" s="7">
        <v>2</v>
      </c>
      <c r="G22" s="7">
        <v>2</v>
      </c>
      <c r="H22" s="7">
        <v>2</v>
      </c>
      <c r="I22" s="7">
        <v>3</v>
      </c>
      <c r="J22" s="8">
        <f t="shared" ref="J22" si="3">SUM(E22:I22)</f>
        <v>12</v>
      </c>
      <c r="K22" s="9">
        <f t="shared" ref="K22" si="4">AVERAGE(E22,F22,G22,H22)</f>
        <v>2.25</v>
      </c>
      <c r="L22" s="10" t="str">
        <f t="shared" si="1"/>
        <v>ІІ ур</v>
      </c>
    </row>
    <row r="23" spans="2:13" ht="15.6" x14ac:dyDescent="0.3">
      <c r="C23" s="30">
        <v>14</v>
      </c>
      <c r="D23" s="21" t="s">
        <v>33</v>
      </c>
      <c r="E23" s="7">
        <v>3</v>
      </c>
      <c r="F23" s="7">
        <v>2</v>
      </c>
      <c r="G23" s="7">
        <v>2</v>
      </c>
      <c r="H23" s="7">
        <v>2</v>
      </c>
      <c r="I23" s="7">
        <v>3</v>
      </c>
      <c r="J23" s="8">
        <f>SUM(E23:I23)</f>
        <v>12</v>
      </c>
      <c r="K23" s="9">
        <f>AVERAGE(E23,F23,G23,H23)</f>
        <v>2.25</v>
      </c>
      <c r="L23" s="10" t="str">
        <f t="shared" si="1"/>
        <v>ІІ ур</v>
      </c>
    </row>
    <row r="24" spans="2:13" ht="15.6" x14ac:dyDescent="0.3">
      <c r="C24" s="30">
        <v>15</v>
      </c>
      <c r="D24" s="31" t="s">
        <v>35</v>
      </c>
      <c r="E24" s="7">
        <v>3</v>
      </c>
      <c r="F24" s="7">
        <v>1</v>
      </c>
      <c r="G24" s="7">
        <v>2</v>
      </c>
      <c r="H24" s="7">
        <v>2</v>
      </c>
      <c r="I24" s="7">
        <v>2</v>
      </c>
      <c r="J24" s="8">
        <f t="shared" ref="J24" si="5">SUM(E24:I24)</f>
        <v>10</v>
      </c>
      <c r="K24" s="9">
        <f t="shared" ref="K24" si="6">AVERAGE(E24,F24,G24,H24)</f>
        <v>2</v>
      </c>
      <c r="L24" s="10" t="str">
        <f t="shared" si="1"/>
        <v>ІІ ур</v>
      </c>
    </row>
    <row r="25" spans="2:13" x14ac:dyDescent="0.3">
      <c r="C25" s="7"/>
      <c r="D25" s="20"/>
      <c r="E25" s="7"/>
      <c r="F25" s="7"/>
      <c r="G25" s="7"/>
      <c r="H25" s="7"/>
      <c r="I25" s="7"/>
      <c r="J25" s="8"/>
      <c r="K25" s="9"/>
      <c r="L25" s="10" t="str">
        <f t="shared" si="1"/>
        <v/>
      </c>
    </row>
    <row r="26" spans="2:13" x14ac:dyDescent="0.3">
      <c r="C26" s="7"/>
      <c r="D26" s="20"/>
      <c r="E26" s="7"/>
      <c r="F26" s="7"/>
      <c r="G26" s="7"/>
      <c r="H26" s="7"/>
      <c r="I26" s="7"/>
      <c r="J26" s="8"/>
      <c r="K26" s="9"/>
      <c r="L26" s="10" t="str">
        <f t="shared" si="1"/>
        <v/>
      </c>
    </row>
    <row r="27" spans="2:13" x14ac:dyDescent="0.3">
      <c r="C27" s="7"/>
      <c r="D27" s="20"/>
      <c r="E27" s="7"/>
      <c r="F27" s="7"/>
      <c r="G27" s="7"/>
      <c r="H27" s="7"/>
      <c r="I27" s="7"/>
      <c r="J27" s="8"/>
      <c r="K27" s="9"/>
      <c r="L27" s="10" t="str">
        <f t="shared" si="1"/>
        <v/>
      </c>
    </row>
    <row r="28" spans="2:13" x14ac:dyDescent="0.3">
      <c r="C28" s="7"/>
      <c r="D28" s="20"/>
      <c r="E28" s="7"/>
      <c r="F28" s="7"/>
      <c r="G28" s="7"/>
      <c r="H28" s="7"/>
      <c r="I28" s="7"/>
      <c r="J28" s="8"/>
      <c r="K28" s="9"/>
      <c r="L28" s="10" t="str">
        <f t="shared" si="1"/>
        <v/>
      </c>
    </row>
    <row r="29" spans="2:13" x14ac:dyDescent="0.3">
      <c r="C29" s="47"/>
      <c r="D29" s="41"/>
      <c r="E29" s="42"/>
      <c r="F29" s="42"/>
      <c r="G29" s="42"/>
      <c r="H29" s="41"/>
      <c r="I29" s="42"/>
      <c r="J29" s="42"/>
      <c r="K29" s="42"/>
      <c r="L29" s="43"/>
    </row>
    <row r="30" spans="2:13" x14ac:dyDescent="0.3">
      <c r="C30" s="44" t="s">
        <v>10</v>
      </c>
      <c r="D30" s="45"/>
      <c r="E30" s="45"/>
      <c r="F30" s="45"/>
      <c r="G30" s="46"/>
      <c r="H30" s="11">
        <f>COUNTA(D11:D28)</f>
        <v>14</v>
      </c>
      <c r="I30" s="44"/>
      <c r="J30" s="45"/>
      <c r="K30" s="45"/>
      <c r="L30" s="46"/>
    </row>
    <row r="31" spans="2:13" x14ac:dyDescent="0.3">
      <c r="C31" s="36" t="s">
        <v>11</v>
      </c>
      <c r="D31" s="36"/>
      <c r="E31" s="12">
        <f>COUNTIF(L11:L28,"І ур")</f>
        <v>0</v>
      </c>
      <c r="F31" s="50" t="s">
        <v>12</v>
      </c>
      <c r="G31" s="50"/>
      <c r="H31" s="13">
        <f>COUNTIF(L11:L28,"ІІ ур")</f>
        <v>4</v>
      </c>
      <c r="I31" s="50" t="s">
        <v>13</v>
      </c>
      <c r="J31" s="50"/>
      <c r="K31" s="12">
        <f>COUNTIF(L11:L28,"ІІІ ур")</f>
        <v>10</v>
      </c>
      <c r="L31" s="14"/>
    </row>
    <row r="32" spans="2:13" ht="61.5" customHeight="1" x14ac:dyDescent="0.3">
      <c r="C32" s="39" t="s">
        <v>14</v>
      </c>
      <c r="D32" s="39"/>
      <c r="E32" s="15">
        <f>(E31/H30)*100</f>
        <v>0</v>
      </c>
      <c r="F32" s="39" t="s">
        <v>15</v>
      </c>
      <c r="G32" s="39"/>
      <c r="H32" s="15">
        <v>28.4</v>
      </c>
      <c r="I32" s="39" t="s">
        <v>16</v>
      </c>
      <c r="J32" s="39"/>
      <c r="K32" s="15">
        <v>71.400000000000006</v>
      </c>
      <c r="L32" s="16"/>
    </row>
    <row r="35" spans="4:10" x14ac:dyDescent="0.3">
      <c r="D35" s="17"/>
      <c r="E35" s="38" t="s">
        <v>0</v>
      </c>
      <c r="F35" s="39"/>
      <c r="G35" s="39" t="s">
        <v>1</v>
      </c>
      <c r="H35" s="39"/>
      <c r="I35" s="39" t="s">
        <v>2</v>
      </c>
      <c r="J35" s="39"/>
    </row>
    <row r="36" spans="4:10" ht="40.5" customHeight="1" x14ac:dyDescent="0.3">
      <c r="D36" s="18" t="s">
        <v>14</v>
      </c>
      <c r="E36" s="41">
        <f>старт!E36</f>
        <v>15.4</v>
      </c>
      <c r="F36" s="48"/>
      <c r="G36" s="47">
        <f>промежут!G35</f>
        <v>0</v>
      </c>
      <c r="H36" s="48"/>
      <c r="I36" s="47">
        <f>E32</f>
        <v>0</v>
      </c>
      <c r="J36" s="48"/>
    </row>
    <row r="37" spans="4:10" ht="39.75" customHeight="1" x14ac:dyDescent="0.3">
      <c r="D37" s="18" t="s">
        <v>15</v>
      </c>
      <c r="E37" s="47">
        <f>старт!E37</f>
        <v>61.6</v>
      </c>
      <c r="F37" s="48"/>
      <c r="G37" s="47">
        <f>промежут!G36</f>
        <v>0</v>
      </c>
      <c r="H37" s="48"/>
      <c r="I37" s="47">
        <v>28.6</v>
      </c>
      <c r="J37" s="48"/>
    </row>
    <row r="38" spans="4:10" ht="41.25" customHeight="1" x14ac:dyDescent="0.3">
      <c r="D38" s="18" t="s">
        <v>16</v>
      </c>
      <c r="E38" s="47">
        <f>старт!E38</f>
        <v>23</v>
      </c>
      <c r="F38" s="48"/>
      <c r="G38" s="47">
        <f>промежут!G37</f>
        <v>0</v>
      </c>
      <c r="H38" s="48"/>
      <c r="I38" s="47">
        <v>71.400000000000006</v>
      </c>
      <c r="J38" s="48"/>
    </row>
    <row r="89" spans="11:12" x14ac:dyDescent="0.3">
      <c r="K89" s="1">
        <v>1</v>
      </c>
      <c r="L89" s="1" t="s">
        <v>17</v>
      </c>
    </row>
    <row r="90" spans="11:12" x14ac:dyDescent="0.3">
      <c r="K90" s="1">
        <v>1.6</v>
      </c>
      <c r="L90" s="1" t="s">
        <v>18</v>
      </c>
    </row>
    <row r="91" spans="11:12" x14ac:dyDescent="0.3">
      <c r="K91" s="1">
        <v>2.6</v>
      </c>
      <c r="L91" s="1" t="s">
        <v>19</v>
      </c>
    </row>
  </sheetData>
  <mergeCells count="24">
    <mergeCell ref="E37:F37"/>
    <mergeCell ref="G37:H37"/>
    <mergeCell ref="I37:J37"/>
    <mergeCell ref="E38:F38"/>
    <mergeCell ref="G38:H38"/>
    <mergeCell ref="I38:J38"/>
    <mergeCell ref="E35:F35"/>
    <mergeCell ref="G35:H35"/>
    <mergeCell ref="I35:J35"/>
    <mergeCell ref="E36:F36"/>
    <mergeCell ref="G36:H36"/>
    <mergeCell ref="I36:J36"/>
    <mergeCell ref="C31:D31"/>
    <mergeCell ref="F31:G31"/>
    <mergeCell ref="I31:J31"/>
    <mergeCell ref="C32:D32"/>
    <mergeCell ref="F32:G32"/>
    <mergeCell ref="I32:J32"/>
    <mergeCell ref="C30:G30"/>
    <mergeCell ref="I30:L30"/>
    <mergeCell ref="B5:M5"/>
    <mergeCell ref="B6:M6"/>
    <mergeCell ref="B7:M7"/>
    <mergeCell ref="C29:L29"/>
  </mergeCells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старт</vt:lpstr>
      <vt:lpstr>промежут</vt:lpstr>
      <vt:lpstr>итог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Albina Kaliyeva</cp:lastModifiedBy>
  <dcterms:created xsi:type="dcterms:W3CDTF">2018-12-11T18:46:57Z</dcterms:created>
  <dcterms:modified xsi:type="dcterms:W3CDTF">2024-04-07T22:29:31Z</dcterms:modified>
</cp:coreProperties>
</file>