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5" yWindow="15" windowWidth="9945" windowHeight="7950"/>
  </bookViews>
  <sheets>
    <sheet name="от 3-х старт" sheetId="1" r:id="rId1"/>
    <sheet name="от 3-х промежуток" sheetId="2" r:id="rId2"/>
    <sheet name="от 3-х итог" sheetId="3" r:id="rId3"/>
  </sheets>
  <calcPr calcId="144525"/>
</workbook>
</file>

<file path=xl/calcChain.xml><?xml version="1.0" encoding="utf-8"?>
<calcChain xmlns="http://schemas.openxmlformats.org/spreadsheetml/2006/main">
  <c r="X10" i="1" l="1"/>
  <c r="U10" i="1"/>
  <c r="L10" i="1"/>
  <c r="AE10" i="2"/>
  <c r="AB10" i="2"/>
  <c r="S10" i="2"/>
  <c r="L10" i="2"/>
  <c r="AE10" i="3"/>
  <c r="AB10" i="3"/>
  <c r="S10" i="3"/>
  <c r="L10" i="3"/>
  <c r="J9" i="1" l="1"/>
  <c r="K9" i="1"/>
  <c r="L9" i="1" s="1"/>
  <c r="K15" i="1" l="1"/>
  <c r="L15" i="1" s="1"/>
  <c r="L14" i="1"/>
  <c r="K13" i="1"/>
  <c r="L13" i="1" s="1"/>
  <c r="AA9" i="3" l="1"/>
  <c r="AB9" i="3" s="1"/>
  <c r="Z9" i="3"/>
  <c r="R9" i="3"/>
  <c r="Q9" i="3"/>
  <c r="K9" i="3"/>
  <c r="J9" i="3"/>
  <c r="AA9" i="2"/>
  <c r="AB9" i="2" s="1"/>
  <c r="Z9" i="2"/>
  <c r="R9" i="2"/>
  <c r="Q9" i="2"/>
  <c r="K9" i="2"/>
  <c r="J9" i="2"/>
  <c r="T9" i="1"/>
  <c r="U9" i="1" s="1"/>
  <c r="S9" i="1"/>
  <c r="V9" i="1" s="1"/>
  <c r="W9" i="1" s="1"/>
  <c r="AC9" i="2" l="1"/>
  <c r="AD9" i="2" s="1"/>
  <c r="AE9" i="2" s="1"/>
  <c r="AB15" i="3"/>
  <c r="AA14" i="3"/>
  <c r="AB14" i="3" s="1"/>
  <c r="AA13" i="3"/>
  <c r="AB13" i="3" s="1"/>
  <c r="AB14" i="2"/>
  <c r="AA13" i="2"/>
  <c r="AB13" i="2" s="1"/>
  <c r="AA15" i="2"/>
  <c r="AB15" i="2" s="1"/>
  <c r="T15" i="1"/>
  <c r="U15" i="1" s="1"/>
  <c r="T13" i="1"/>
  <c r="U13" i="1" s="1"/>
  <c r="U14" i="1"/>
  <c r="X9" i="1"/>
  <c r="AC9" i="3"/>
  <c r="AD9" i="3" s="1"/>
  <c r="AE9" i="3" s="1"/>
  <c r="S9" i="2"/>
  <c r="L9" i="2"/>
  <c r="S9" i="3"/>
  <c r="L9" i="3"/>
  <c r="AD20" i="2" l="1"/>
  <c r="AE20" i="2" s="1"/>
  <c r="AE19" i="2"/>
  <c r="AD18" i="2"/>
  <c r="AE18" i="2" s="1"/>
  <c r="L14" i="2"/>
  <c r="K13" i="2"/>
  <c r="L13" i="2" s="1"/>
  <c r="K15" i="2"/>
  <c r="L15" i="2" s="1"/>
  <c r="R15" i="3"/>
  <c r="S15" i="3" s="1"/>
  <c r="S14" i="3"/>
  <c r="AE20" i="3"/>
  <c r="AD19" i="3"/>
  <c r="AE19" i="3" s="1"/>
  <c r="AD18" i="3"/>
  <c r="AE18" i="3" s="1"/>
  <c r="R13" i="3"/>
  <c r="S13" i="3" s="1"/>
  <c r="S14" i="2"/>
  <c r="R13" i="2"/>
  <c r="S13" i="2" s="1"/>
  <c r="R15" i="2"/>
  <c r="S15" i="2" s="1"/>
  <c r="W18" i="1"/>
  <c r="X18" i="1" s="1"/>
  <c r="W20" i="1"/>
  <c r="X20" i="1" s="1"/>
  <c r="X19" i="1"/>
  <c r="L15" i="3"/>
  <c r="K14" i="3"/>
  <c r="L14" i="3" s="1"/>
  <c r="K13" i="3"/>
  <c r="L13" i="3" s="1"/>
</calcChain>
</file>

<file path=xl/sharedStrings.xml><?xml version="1.0" encoding="utf-8"?>
<sst xmlns="http://schemas.openxmlformats.org/spreadsheetml/2006/main" count="184" uniqueCount="79">
  <si>
    <t xml:space="preserve">Лист наблюдения  </t>
  </si>
  <si>
    <t>Образовательная область "Познание"</t>
  </si>
  <si>
    <t>№</t>
  </si>
  <si>
    <t>Ф.И.ребенка</t>
  </si>
  <si>
    <t>Конструирование</t>
  </si>
  <si>
    <t>Естествознание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</si>
  <si>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</si>
  <si>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</si>
  <si>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</si>
  <si>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</si>
  <si>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общее</t>
  </si>
  <si>
    <t>средний</t>
  </si>
  <si>
    <t>уровеньь</t>
  </si>
  <si>
    <t>к-во</t>
  </si>
  <si>
    <t>уровень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</si>
  <si>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</si>
  <si>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</si>
  <si>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</si>
  <si>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</si>
  <si>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</si>
  <si>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</si>
  <si>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</si>
  <si>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</si>
  <si>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</si>
  <si>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</si>
  <si>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</si>
  <si>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>Б (I уровень)</t>
  </si>
  <si>
    <t xml:space="preserve">результатов диагностики стартового контроля в средней группе (от 3 лет) </t>
  </si>
  <si>
    <t>3-П.7 умеет находить на картинке и называть животных, называет их характерные особенности</t>
  </si>
  <si>
    <t>3-П.8 правильно называет и различает по внешнему виду и вкусу несколько видов овощей и фруктов;</t>
  </si>
  <si>
    <t>3-П.1 умеет конструировать из строительного материала и крупных деталей конструкторов, собирать элементарные пазлы</t>
  </si>
  <si>
    <t>3-П.2 подбирает и группирует предметы по форме, цвету, величине, назначению</t>
  </si>
  <si>
    <t>3-П.3 различает основные формы строительного материала (кубики, кирпичики)</t>
  </si>
  <si>
    <t>3-П.4 знает названия транспортных средств, частей автомобиля</t>
  </si>
  <si>
    <t>3-П.5 появляются действия с предметами-заместителями</t>
  </si>
  <si>
    <t>3-П.6 называет полученные элементарные постройки и обыгрывает их, используя игрушки</t>
  </si>
  <si>
    <t>3-П.13 бережно относится к растениям и животным</t>
  </si>
  <si>
    <t>3-П.10 называет характерные особенности домашних птиц;</t>
  </si>
  <si>
    <t>3-П.11 правильно употребляет слова: дерево, трава, цветок;</t>
  </si>
  <si>
    <t>3-П.12 имеет представление о свойствах природных материалов</t>
  </si>
  <si>
    <t>3-П.1 умеет выделять из группы один предмет и объединять в группы;</t>
  </si>
  <si>
    <t>3-П.2 составляет и выделять однородные предметы;составляет и выделять однородные предметы;</t>
  </si>
  <si>
    <t>3-П.3 располагает предметы в ряд, по порядку, по величине в направлении слева направо правой рукой;</t>
  </si>
  <si>
    <t>3-П.4 сравнивает два контрастных предмета по длине и ширине, высоте путем наложения и приложения;</t>
  </si>
  <si>
    <t>3-П.5 называет геометрические фигуры: круг, квадрат, треугольник, ориентироваться в пространстве от себя;</t>
  </si>
  <si>
    <t>3-П.6 называет и распознавать части суток - утро, день, вечер, ночь.</t>
  </si>
  <si>
    <t>3-П.7 умеет сооружать простейшие постройки из деталей разных цветов и форм;</t>
  </si>
  <si>
    <t>3-П.8 определяет и называет части построек, соотносит свои постройки с размерами кукол, игрушек;</t>
  </si>
  <si>
    <t xml:space="preserve">3-П.9 конструирует из крупного и мелкого строительного материала, используя сюжетно-игровые задачи; </t>
  </si>
  <si>
    <t>3-П.10 преобразовывает лист бумаги в объемные формы, используя различные способы.</t>
  </si>
  <si>
    <t>3-П.12 имеет представление о некоторых растениях родного края;</t>
  </si>
  <si>
    <t>3-П.13 называет и распознает на вкус некоторые виды овощей и фруктов;</t>
  </si>
  <si>
    <t>3-П.14 называет и различает по характерным признакам животных и их детенышей;</t>
  </si>
  <si>
    <t>3-П.1 знает понятия "много", "один", "по одному", "ни одного";</t>
  </si>
  <si>
    <t>3-П.2 умеет сравнивать два контрастных и одинаковых предмета по длине, ширине, высоте и толщине;</t>
  </si>
  <si>
    <t>3-П.3 обозначает результат сравнения словами;</t>
  </si>
  <si>
    <t xml:space="preserve">3-П.4 знает геометрические фигуры; </t>
  </si>
  <si>
    <t>3-П.5 умеет ориентироваться в пространстве и во времени;</t>
  </si>
  <si>
    <t>3-П.6 умеет различать правую и левую руку.</t>
  </si>
  <si>
    <t>3-П.7 знает и называет детали строительного материала, располагает их различными способами;</t>
  </si>
  <si>
    <t>3-П.8 умеет различать по цвету и величине;</t>
  </si>
  <si>
    <t>3-П.9 сооружает простейшие постройки;</t>
  </si>
  <si>
    <t>3-П.10 умеет преобразовывать лист бумаги, используя различные способы конструирования.</t>
  </si>
  <si>
    <t>3-П.15 знает о свойствах песка, воды и снега;</t>
  </si>
  <si>
    <t>3-П.16 имеет представление о правилах поведения в природе</t>
  </si>
  <si>
    <t>3-П.11 замечает простейшие изменения в природе и погоде</t>
  </si>
  <si>
    <t>3-П.14 обращает внимание на особенности поведения птиц</t>
  </si>
  <si>
    <t>3-П.15 называет домашних и диких животных, птиц, насекомых</t>
  </si>
  <si>
    <t>3-П.16 проявляет бережное отношение к природе</t>
  </si>
  <si>
    <t>3-П.11 выделяет и называет наиболее характерные сезонные изменения в природе</t>
  </si>
  <si>
    <t>3-П.13 узнает и называет знакомые деревья, комнатные растения, овощи и фрукты 3–4
видов</t>
  </si>
  <si>
    <t xml:space="preserve">результатов диагностики итогового контроля в средней группе (от 3 лет) </t>
  </si>
  <si>
    <t xml:space="preserve">результатов диагностики промежуточного контроля в средней группе (от 3 лет) </t>
  </si>
  <si>
    <t>Основы математики</t>
  </si>
  <si>
    <t xml:space="preserve">Учебный год: ____2021-2022________       Группа:_____________________     Дата проведения:___3.09.2021________ </t>
  </si>
  <si>
    <t xml:space="preserve">Учебный год: __2021-2022__________       Группа:_____________________     Дата проведения:___6.01.2022________ </t>
  </si>
  <si>
    <t xml:space="preserve">Учебный год: __2021-2022__________       Группа:_средняя   Дата проведения:____5.05.2022_______ </t>
  </si>
  <si>
    <t>Жамалов Самат</t>
  </si>
  <si>
    <t>Жубайхан Расул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</si>
</sst>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0" xfId="0" applyBorder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6" xfId="0" applyFont="1" applyBorder="1"/>
    <xf numFmtId="0" fontId="2" fillId="2" borderId="4" xfId="0" applyFont="1" applyFill="1" applyBorder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79"/>
  <sheetViews>
    <sheetView tabSelected="1" topLeftCell="A8" zoomScale="80" zoomScaleNormal="80" workbookViewId="0">
      <selection activeCell="D16" sqref="D16:V16"/>
    </sheetView>
  </sheetViews>
  <sheetFormatPr defaultRowHeight="15" x14ac:dyDescent="0.25"/>
  <cols>
    <col min="2" max="2" width="5" customWidth="1"/>
    <col min="3" max="3" width="30.42578125" customWidth="1"/>
    <col min="4" max="4" width="11.140625" customWidth="1"/>
    <col min="5" max="5" width="8.7109375" customWidth="1"/>
    <col min="6" max="6" width="8.5703125" customWidth="1"/>
    <col min="7" max="7" width="9.7109375" customWidth="1"/>
    <col min="8" max="9" width="10.28515625" customWidth="1"/>
    <col min="10" max="11" width="4.85546875" customWidth="1"/>
    <col min="12" max="12" width="9.140625" customWidth="1"/>
    <col min="13" max="13" width="10.7109375" customWidth="1"/>
    <col min="14" max="14" width="9.7109375" customWidth="1"/>
    <col min="15" max="15" width="7.28515625" customWidth="1"/>
    <col min="16" max="16" width="5.5703125" customWidth="1"/>
    <col min="17" max="17" width="6.5703125" customWidth="1"/>
    <col min="18" max="18" width="7.28515625" customWidth="1"/>
    <col min="19" max="20" width="5" customWidth="1"/>
    <col min="21" max="21" width="8.5703125" customWidth="1"/>
    <col min="23" max="23" width="13" bestFit="1" customWidth="1"/>
  </cols>
  <sheetData>
    <row r="2" spans="1:2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spans="1:25" x14ac:dyDescent="0.25">
      <c r="A3" s="19" t="s">
        <v>27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</row>
    <row r="4" spans="1:25" x14ac:dyDescent="0.25">
      <c r="A4" s="19" t="s">
        <v>74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</row>
    <row r="6" spans="1:25" x14ac:dyDescent="0.25">
      <c r="B6" s="20" t="s">
        <v>1</v>
      </c>
      <c r="C6" s="2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0"/>
      <c r="W6" s="20"/>
      <c r="X6" s="20"/>
    </row>
    <row r="7" spans="1:25" ht="73.5" customHeight="1" x14ac:dyDescent="0.25">
      <c r="B7" s="22" t="s">
        <v>2</v>
      </c>
      <c r="C7" s="22" t="s">
        <v>3</v>
      </c>
      <c r="D7" s="24" t="s">
        <v>4</v>
      </c>
      <c r="E7" s="25"/>
      <c r="F7" s="25"/>
      <c r="G7" s="25"/>
      <c r="H7" s="25"/>
      <c r="I7" s="26"/>
      <c r="J7" s="34" t="s">
        <v>10</v>
      </c>
      <c r="K7" s="46" t="s">
        <v>11</v>
      </c>
      <c r="L7" s="48" t="s">
        <v>12</v>
      </c>
      <c r="M7" s="27" t="s">
        <v>5</v>
      </c>
      <c r="N7" s="27"/>
      <c r="O7" s="27"/>
      <c r="P7" s="27"/>
      <c r="Q7" s="27"/>
      <c r="R7" s="27"/>
      <c r="S7" s="34" t="s">
        <v>10</v>
      </c>
      <c r="T7" s="46" t="s">
        <v>11</v>
      </c>
      <c r="U7" s="48" t="s">
        <v>12</v>
      </c>
      <c r="V7" s="28" t="s">
        <v>6</v>
      </c>
      <c r="W7" s="30" t="s">
        <v>7</v>
      </c>
      <c r="X7" s="32" t="s">
        <v>8</v>
      </c>
    </row>
    <row r="8" spans="1:25" ht="223.5" customHeight="1" x14ac:dyDescent="0.25">
      <c r="B8" s="23"/>
      <c r="C8" s="23"/>
      <c r="D8" s="13" t="s">
        <v>30</v>
      </c>
      <c r="E8" s="13" t="s">
        <v>31</v>
      </c>
      <c r="F8" s="13" t="s">
        <v>32</v>
      </c>
      <c r="G8" s="13" t="s">
        <v>33</v>
      </c>
      <c r="H8" s="13" t="s">
        <v>34</v>
      </c>
      <c r="I8" s="13" t="s">
        <v>35</v>
      </c>
      <c r="J8" s="35"/>
      <c r="K8" s="47"/>
      <c r="L8" s="49"/>
      <c r="M8" s="13" t="s">
        <v>28</v>
      </c>
      <c r="N8" s="13" t="s">
        <v>29</v>
      </c>
      <c r="O8" s="13" t="s">
        <v>37</v>
      </c>
      <c r="P8" s="13" t="s">
        <v>38</v>
      </c>
      <c r="Q8" s="13" t="s">
        <v>39</v>
      </c>
      <c r="R8" s="13" t="s">
        <v>36</v>
      </c>
      <c r="S8" s="35"/>
      <c r="T8" s="47"/>
      <c r="U8" s="49"/>
      <c r="V8" s="29"/>
      <c r="W8" s="31"/>
      <c r="X8" s="33"/>
    </row>
    <row r="9" spans="1:25" x14ac:dyDescent="0.25">
      <c r="B9" s="1">
        <v>1</v>
      </c>
      <c r="C9" s="1" t="s">
        <v>77</v>
      </c>
      <c r="D9" s="1">
        <v>3</v>
      </c>
      <c r="E9" s="1">
        <v>2</v>
      </c>
      <c r="F9" s="1">
        <v>2</v>
      </c>
      <c r="G9" s="1">
        <v>2</v>
      </c>
      <c r="H9" s="1">
        <v>1</v>
      </c>
      <c r="I9" s="1">
        <v>2</v>
      </c>
      <c r="J9" s="4">
        <f>SUM(D9:I9)</f>
        <v>12</v>
      </c>
      <c r="K9" s="5">
        <f>AVERAGE(D9:I9)</f>
        <v>2</v>
      </c>
      <c r="L9" s="11" t="str">
        <f>IF(D9="","",VLOOKUP(K9,$J$77:$K$79,2,TRUE))</f>
        <v>ІІ ур</v>
      </c>
      <c r="M9" s="1">
        <v>2</v>
      </c>
      <c r="N9" s="1">
        <v>2</v>
      </c>
      <c r="O9" s="1">
        <v>1</v>
      </c>
      <c r="P9" s="1">
        <v>3</v>
      </c>
      <c r="Q9" s="1">
        <v>1</v>
      </c>
      <c r="R9" s="1">
        <v>2</v>
      </c>
      <c r="S9" s="4">
        <f>SUM(M9:R9)</f>
        <v>11</v>
      </c>
      <c r="T9" s="5">
        <f>AVERAGE(M9:R9)</f>
        <v>1.8333333333333333</v>
      </c>
      <c r="U9" s="11" t="str">
        <f>IF(M9="","",VLOOKUP(T9,$J$77:$K$79,2,TRUE))</f>
        <v>ІІ ур</v>
      </c>
      <c r="V9" s="7">
        <f>J9+S9</f>
        <v>23</v>
      </c>
      <c r="W9" s="6">
        <f>V9/12</f>
        <v>1.9166666666666667</v>
      </c>
      <c r="X9" s="11" t="str">
        <f t="shared" ref="X9" si="0">IF(P9="","",VLOOKUP(W9,$J$77:$K$79,2,TRUE))</f>
        <v>ІІ ур</v>
      </c>
    </row>
    <row r="10" spans="1:25" x14ac:dyDescent="0.25">
      <c r="B10" s="15">
        <v>2</v>
      </c>
      <c r="C10" s="15" t="s">
        <v>78</v>
      </c>
      <c r="D10" s="16">
        <v>3</v>
      </c>
      <c r="E10" s="17">
        <v>2</v>
      </c>
      <c r="F10" s="17">
        <v>2</v>
      </c>
      <c r="G10" s="17">
        <v>2</v>
      </c>
      <c r="H10" s="17">
        <v>1</v>
      </c>
      <c r="I10" s="17">
        <v>2</v>
      </c>
      <c r="J10" s="18">
        <v>12</v>
      </c>
      <c r="K10" s="5">
        <v>2</v>
      </c>
      <c r="L10" s="11" t="str">
        <f>IF(D10="","",VLOOKUP(K10,$J$77:$K$79,2,TRUE))</f>
        <v>ІІ ур</v>
      </c>
      <c r="M10" s="16">
        <v>2</v>
      </c>
      <c r="N10" s="17">
        <v>2</v>
      </c>
      <c r="O10" s="17">
        <v>1</v>
      </c>
      <c r="P10" s="17">
        <v>3</v>
      </c>
      <c r="Q10" s="17">
        <v>1</v>
      </c>
      <c r="R10" s="17">
        <v>2</v>
      </c>
      <c r="S10" s="18">
        <v>11</v>
      </c>
      <c r="T10" s="5">
        <v>1.8</v>
      </c>
      <c r="U10" s="11" t="str">
        <f>IF(M10="","",VLOOKUP(T10,$J$77:$K$79,2,TRUE))</f>
        <v>ІІ ур</v>
      </c>
      <c r="V10" s="7">
        <v>23</v>
      </c>
      <c r="W10" s="6">
        <v>1.9166666670000001</v>
      </c>
      <c r="X10" s="11" t="str">
        <f>IF(P10="","",VLOOKUP(W10,$J$77:$K$79,2,TRUE))</f>
        <v>ІІ ур</v>
      </c>
    </row>
    <row r="11" spans="1:25" x14ac:dyDescent="0.25">
      <c r="B11" s="36"/>
      <c r="C11" s="36"/>
      <c r="D11" s="39"/>
      <c r="E11" s="40"/>
      <c r="F11" s="40"/>
      <c r="G11" s="40"/>
      <c r="H11" s="40"/>
      <c r="I11" s="40"/>
      <c r="J11" s="41"/>
      <c r="K11" s="1" t="s">
        <v>13</v>
      </c>
      <c r="L11" s="9" t="s">
        <v>9</v>
      </c>
      <c r="M11" s="39"/>
      <c r="N11" s="40"/>
      <c r="O11" s="40"/>
      <c r="P11" s="40"/>
      <c r="Q11" s="40"/>
      <c r="R11" s="40"/>
      <c r="S11" s="41"/>
      <c r="T11" s="1" t="s">
        <v>13</v>
      </c>
      <c r="U11" s="9" t="s">
        <v>9</v>
      </c>
      <c r="V11" s="2"/>
      <c r="W11" s="2"/>
      <c r="X11" s="2"/>
    </row>
    <row r="12" spans="1:25" x14ac:dyDescent="0.25">
      <c r="B12" s="37"/>
      <c r="C12" s="37"/>
      <c r="D12" s="39" t="s">
        <v>18</v>
      </c>
      <c r="E12" s="40"/>
      <c r="F12" s="40"/>
      <c r="G12" s="40"/>
      <c r="H12" s="40"/>
      <c r="I12" s="40"/>
      <c r="J12" s="41"/>
      <c r="K12" s="8">
        <v>2</v>
      </c>
      <c r="L12" s="8">
        <v>100</v>
      </c>
      <c r="M12" s="39" t="s">
        <v>18</v>
      </c>
      <c r="N12" s="40"/>
      <c r="O12" s="40"/>
      <c r="P12" s="40"/>
      <c r="Q12" s="40"/>
      <c r="R12" s="40"/>
      <c r="S12" s="41"/>
      <c r="T12" s="8">
        <v>2</v>
      </c>
      <c r="U12" s="8">
        <v>100</v>
      </c>
      <c r="V12" s="2"/>
      <c r="W12" s="2"/>
      <c r="X12" s="2"/>
    </row>
    <row r="13" spans="1:25" x14ac:dyDescent="0.25">
      <c r="B13" s="37"/>
      <c r="C13" s="37"/>
      <c r="D13" s="39" t="s">
        <v>23</v>
      </c>
      <c r="E13" s="40"/>
      <c r="F13" s="40"/>
      <c r="G13" s="40"/>
      <c r="H13" s="40"/>
      <c r="I13" s="40"/>
      <c r="J13" s="41"/>
      <c r="K13" s="12">
        <f>COUNTIF(L9:L9,"І ур")</f>
        <v>0</v>
      </c>
      <c r="L13" s="3">
        <f>(K13/K12)*100</f>
        <v>0</v>
      </c>
      <c r="M13" s="39" t="s">
        <v>23</v>
      </c>
      <c r="N13" s="40"/>
      <c r="O13" s="40"/>
      <c r="P13" s="40"/>
      <c r="Q13" s="40"/>
      <c r="R13" s="40"/>
      <c r="S13" s="41"/>
      <c r="T13" s="12">
        <f>COUNTIF(U9:U9,"І ур")</f>
        <v>0</v>
      </c>
      <c r="U13" s="3">
        <f>(T13/T12)*100</f>
        <v>0</v>
      </c>
      <c r="V13" s="2"/>
      <c r="W13" s="2"/>
      <c r="X13" s="2"/>
    </row>
    <row r="14" spans="1:25" x14ac:dyDescent="0.25">
      <c r="B14" s="37"/>
      <c r="C14" s="37"/>
      <c r="D14" s="39" t="s">
        <v>24</v>
      </c>
      <c r="E14" s="40"/>
      <c r="F14" s="40"/>
      <c r="G14" s="40"/>
      <c r="H14" s="40"/>
      <c r="I14" s="40"/>
      <c r="J14" s="41"/>
      <c r="K14" s="12">
        <v>2</v>
      </c>
      <c r="L14" s="3">
        <f>(K14/K12)*100</f>
        <v>100</v>
      </c>
      <c r="M14" s="39" t="s">
        <v>24</v>
      </c>
      <c r="N14" s="40"/>
      <c r="O14" s="40"/>
      <c r="P14" s="40"/>
      <c r="Q14" s="40"/>
      <c r="R14" s="40"/>
      <c r="S14" s="41"/>
      <c r="T14" s="12">
        <v>2</v>
      </c>
      <c r="U14" s="3">
        <f>(T14/T12)*100</f>
        <v>100</v>
      </c>
      <c r="V14" s="2"/>
      <c r="W14" s="2"/>
      <c r="X14" s="2"/>
    </row>
    <row r="15" spans="1:25" x14ac:dyDescent="0.25">
      <c r="B15" s="37"/>
      <c r="C15" s="37"/>
      <c r="D15" s="39" t="s">
        <v>25</v>
      </c>
      <c r="E15" s="40"/>
      <c r="F15" s="40"/>
      <c r="G15" s="40"/>
      <c r="H15" s="40"/>
      <c r="I15" s="40"/>
      <c r="J15" s="41"/>
      <c r="K15" s="12">
        <f>COUNTIF(L9:L9,"ІІІ ур")</f>
        <v>0</v>
      </c>
      <c r="L15" s="3">
        <f>(K15/K12)*100</f>
        <v>0</v>
      </c>
      <c r="M15" s="39" t="s">
        <v>25</v>
      </c>
      <c r="N15" s="40"/>
      <c r="O15" s="40"/>
      <c r="P15" s="40"/>
      <c r="Q15" s="40"/>
      <c r="R15" s="40"/>
      <c r="S15" s="41"/>
      <c r="T15" s="12">
        <f>COUNTIF(U9:U9,"ІІІ ур")</f>
        <v>0</v>
      </c>
      <c r="U15" s="3">
        <f>(T15/T12)*100</f>
        <v>0</v>
      </c>
      <c r="V15" s="2"/>
      <c r="W15" s="2"/>
      <c r="X15" s="2"/>
    </row>
    <row r="16" spans="1:25" x14ac:dyDescent="0.25">
      <c r="B16" s="37"/>
      <c r="C16" s="37"/>
      <c r="D16" s="39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1"/>
      <c r="W16" s="1" t="s">
        <v>13</v>
      </c>
      <c r="X16" s="9" t="s">
        <v>9</v>
      </c>
    </row>
    <row r="17" spans="2:24" x14ac:dyDescent="0.25">
      <c r="B17" s="37"/>
      <c r="C17" s="37"/>
      <c r="D17" s="43" t="s">
        <v>19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5"/>
      <c r="W17" s="8">
        <v>2</v>
      </c>
      <c r="X17" s="8">
        <v>100</v>
      </c>
    </row>
    <row r="18" spans="2:24" x14ac:dyDescent="0.25">
      <c r="B18" s="37"/>
      <c r="C18" s="37"/>
      <c r="D18" s="42" t="s">
        <v>20</v>
      </c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12">
        <f>COUNTIF(X9:X9,"І ур")</f>
        <v>0</v>
      </c>
      <c r="X18" s="3">
        <f>(W18/W17)*100</f>
        <v>0</v>
      </c>
    </row>
    <row r="19" spans="2:24" x14ac:dyDescent="0.25">
      <c r="B19" s="37"/>
      <c r="C19" s="37"/>
      <c r="D19" s="42" t="s">
        <v>21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12">
        <v>2</v>
      </c>
      <c r="X19" s="3">
        <f>(W19/W17)*100</f>
        <v>100</v>
      </c>
    </row>
    <row r="20" spans="2:24" x14ac:dyDescent="0.25">
      <c r="B20" s="38"/>
      <c r="C20" s="38"/>
      <c r="D20" s="42" t="s">
        <v>22</v>
      </c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12">
        <f>COUNTIF(X9:X9,"ІІІ ур")</f>
        <v>0</v>
      </c>
      <c r="X20" s="3">
        <f>(W20/W17)*100</f>
        <v>0</v>
      </c>
    </row>
    <row r="77" spans="10:11" x14ac:dyDescent="0.25">
      <c r="J77" s="10">
        <v>1</v>
      </c>
      <c r="K77" s="10" t="s">
        <v>15</v>
      </c>
    </row>
    <row r="78" spans="10:11" x14ac:dyDescent="0.25">
      <c r="J78" s="10">
        <v>1.6</v>
      </c>
      <c r="K78" s="10" t="s">
        <v>16</v>
      </c>
    </row>
    <row r="79" spans="10:11" x14ac:dyDescent="0.25">
      <c r="J79" s="10">
        <v>2.6</v>
      </c>
      <c r="K79" s="10" t="s">
        <v>17</v>
      </c>
    </row>
  </sheetData>
  <mergeCells count="34">
    <mergeCell ref="D14:J14"/>
    <mergeCell ref="K7:K8"/>
    <mergeCell ref="L7:L8"/>
    <mergeCell ref="T7:T8"/>
    <mergeCell ref="U7:U8"/>
    <mergeCell ref="S7:S8"/>
    <mergeCell ref="B11:B20"/>
    <mergeCell ref="C11:C20"/>
    <mergeCell ref="D11:J11"/>
    <mergeCell ref="D12:J12"/>
    <mergeCell ref="D18:V18"/>
    <mergeCell ref="D19:V19"/>
    <mergeCell ref="D20:V20"/>
    <mergeCell ref="M11:S11"/>
    <mergeCell ref="M14:S14"/>
    <mergeCell ref="M15:S15"/>
    <mergeCell ref="D17:V17"/>
    <mergeCell ref="D15:J15"/>
    <mergeCell ref="M12:S12"/>
    <mergeCell ref="M13:S13"/>
    <mergeCell ref="D13:J13"/>
    <mergeCell ref="D16:V16"/>
    <mergeCell ref="A2:Y2"/>
    <mergeCell ref="A3:Y3"/>
    <mergeCell ref="A4:Y4"/>
    <mergeCell ref="B6:X6"/>
    <mergeCell ref="B7:B8"/>
    <mergeCell ref="C7:C8"/>
    <mergeCell ref="D7:I7"/>
    <mergeCell ref="M7:R7"/>
    <mergeCell ref="V7:V8"/>
    <mergeCell ref="W7:W8"/>
    <mergeCell ref="X7:X8"/>
    <mergeCell ref="J7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76"/>
  <sheetViews>
    <sheetView topLeftCell="D8" zoomScale="86" zoomScaleNormal="86" workbookViewId="0">
      <selection activeCell="D18" sqref="D18:AC18"/>
    </sheetView>
  </sheetViews>
  <sheetFormatPr defaultRowHeight="15" x14ac:dyDescent="0.25"/>
  <cols>
    <col min="2" max="2" width="5.28515625" customWidth="1"/>
    <col min="3" max="3" width="33.85546875" customWidth="1"/>
    <col min="4" max="4" width="6" customWidth="1"/>
    <col min="5" max="5" width="9.5703125" customWidth="1"/>
    <col min="6" max="6" width="8.5703125" customWidth="1"/>
    <col min="7" max="7" width="9.5703125" customWidth="1"/>
    <col min="8" max="8" width="9.85546875" customWidth="1"/>
    <col min="9" max="9" width="7.7109375" customWidth="1"/>
    <col min="10" max="10" width="5.7109375" customWidth="1"/>
    <col min="11" max="11" width="5.140625" customWidth="1"/>
    <col min="12" max="12" width="9" customWidth="1"/>
    <col min="13" max="13" width="8.7109375" customWidth="1"/>
    <col min="14" max="14" width="9.42578125" customWidth="1"/>
    <col min="15" max="15" width="9" customWidth="1"/>
    <col min="16" max="16" width="9.28515625" customWidth="1"/>
    <col min="17" max="18" width="5.42578125" customWidth="1"/>
    <col min="19" max="19" width="8.85546875" customWidth="1"/>
    <col min="20" max="20" width="6.5703125" customWidth="1"/>
    <col min="21" max="22" width="6.42578125" customWidth="1"/>
    <col min="23" max="23" width="9.140625" customWidth="1"/>
    <col min="24" max="24" width="7.42578125" customWidth="1"/>
    <col min="25" max="25" width="7.140625" customWidth="1"/>
    <col min="26" max="26" width="4.28515625" customWidth="1"/>
    <col min="27" max="27" width="5.28515625" customWidth="1"/>
    <col min="28" max="28" width="8.7109375" customWidth="1"/>
  </cols>
  <sheetData>
    <row r="2" spans="1:32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x14ac:dyDescent="0.25">
      <c r="A3" s="19" t="s">
        <v>72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x14ac:dyDescent="0.25">
      <c r="A4" s="19" t="s">
        <v>75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6" spans="1:32" x14ac:dyDescent="0.25">
      <c r="B6" s="20" t="s">
        <v>1</v>
      </c>
      <c r="C6" s="2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0"/>
      <c r="AD6" s="20"/>
      <c r="AE6" s="20"/>
    </row>
    <row r="7" spans="1:32" ht="62.25" customHeight="1" x14ac:dyDescent="0.25">
      <c r="B7" s="50" t="s">
        <v>2</v>
      </c>
      <c r="C7" s="51" t="s">
        <v>3</v>
      </c>
      <c r="D7" s="24" t="s">
        <v>73</v>
      </c>
      <c r="E7" s="25"/>
      <c r="F7" s="25"/>
      <c r="G7" s="25"/>
      <c r="H7" s="25"/>
      <c r="I7" s="26"/>
      <c r="J7" s="54" t="s">
        <v>10</v>
      </c>
      <c r="K7" s="55" t="s">
        <v>11</v>
      </c>
      <c r="L7" s="56" t="s">
        <v>14</v>
      </c>
      <c r="M7" s="27" t="s">
        <v>4</v>
      </c>
      <c r="N7" s="27"/>
      <c r="O7" s="27"/>
      <c r="P7" s="27"/>
      <c r="Q7" s="54" t="s">
        <v>10</v>
      </c>
      <c r="R7" s="55" t="s">
        <v>11</v>
      </c>
      <c r="S7" s="56" t="s">
        <v>14</v>
      </c>
      <c r="T7" s="27" t="s">
        <v>5</v>
      </c>
      <c r="U7" s="27"/>
      <c r="V7" s="27"/>
      <c r="W7" s="27"/>
      <c r="X7" s="27"/>
      <c r="Y7" s="27"/>
      <c r="Z7" s="54" t="s">
        <v>10</v>
      </c>
      <c r="AA7" s="55" t="s">
        <v>11</v>
      </c>
      <c r="AB7" s="56" t="s">
        <v>14</v>
      </c>
      <c r="AC7" s="28" t="s">
        <v>6</v>
      </c>
      <c r="AD7" s="52" t="s">
        <v>7</v>
      </c>
      <c r="AE7" s="53" t="s">
        <v>8</v>
      </c>
    </row>
    <row r="8" spans="1:32" ht="224.25" customHeight="1" x14ac:dyDescent="0.25">
      <c r="B8" s="50"/>
      <c r="C8" s="50"/>
      <c r="D8" s="13" t="s">
        <v>40</v>
      </c>
      <c r="E8" s="13" t="s">
        <v>41</v>
      </c>
      <c r="F8" s="13" t="s">
        <v>42</v>
      </c>
      <c r="G8" s="13" t="s">
        <v>43</v>
      </c>
      <c r="H8" s="13" t="s">
        <v>44</v>
      </c>
      <c r="I8" s="13" t="s">
        <v>45</v>
      </c>
      <c r="J8" s="54"/>
      <c r="K8" s="55"/>
      <c r="L8" s="56"/>
      <c r="M8" s="13" t="s">
        <v>46</v>
      </c>
      <c r="N8" s="13" t="s">
        <v>47</v>
      </c>
      <c r="O8" s="13" t="s">
        <v>48</v>
      </c>
      <c r="P8" s="13" t="s">
        <v>49</v>
      </c>
      <c r="Q8" s="54"/>
      <c r="R8" s="55"/>
      <c r="S8" s="56"/>
      <c r="T8" s="13" t="s">
        <v>65</v>
      </c>
      <c r="U8" s="13" t="s">
        <v>50</v>
      </c>
      <c r="V8" s="13" t="s">
        <v>51</v>
      </c>
      <c r="W8" s="13" t="s">
        <v>66</v>
      </c>
      <c r="X8" s="13" t="s">
        <v>67</v>
      </c>
      <c r="Y8" s="13" t="s">
        <v>68</v>
      </c>
      <c r="Z8" s="54"/>
      <c r="AA8" s="55"/>
      <c r="AB8" s="56"/>
      <c r="AC8" s="29"/>
      <c r="AD8" s="52"/>
      <c r="AE8" s="53"/>
    </row>
    <row r="9" spans="1:32" x14ac:dyDescent="0.25">
      <c r="B9" s="1">
        <v>1</v>
      </c>
      <c r="C9" s="1" t="s">
        <v>77</v>
      </c>
      <c r="D9" s="1">
        <v>2</v>
      </c>
      <c r="E9" s="1">
        <v>2</v>
      </c>
      <c r="F9" s="1">
        <v>3</v>
      </c>
      <c r="G9" s="1">
        <v>3</v>
      </c>
      <c r="H9" s="1">
        <v>2</v>
      </c>
      <c r="I9" s="1">
        <v>2</v>
      </c>
      <c r="J9" s="4">
        <f>SUM(D9:I9)</f>
        <v>14</v>
      </c>
      <c r="K9" s="5">
        <f>AVERAGE(D9:I9)</f>
        <v>2.3333333333333335</v>
      </c>
      <c r="L9" s="11" t="str">
        <f>IF(D9="","",VLOOKUP(K9,$J$74:$K$76,2,TRUE))</f>
        <v>ІІ ур</v>
      </c>
      <c r="M9" s="1">
        <v>3</v>
      </c>
      <c r="N9" s="1">
        <v>2</v>
      </c>
      <c r="O9" s="1">
        <v>2</v>
      </c>
      <c r="P9" s="1">
        <v>1</v>
      </c>
      <c r="Q9" s="4">
        <f>SUM(M9:P9)</f>
        <v>8</v>
      </c>
      <c r="R9" s="5">
        <f>AVERAGE(M9:P9)</f>
        <v>2</v>
      </c>
      <c r="S9" s="11" t="str">
        <f>IF(K9="","",VLOOKUP(R9,$J$74:$K$76,2,TRUE))</f>
        <v>ІІ ур</v>
      </c>
      <c r="T9" s="1">
        <v>3</v>
      </c>
      <c r="U9" s="1">
        <v>2</v>
      </c>
      <c r="V9" s="1">
        <v>2</v>
      </c>
      <c r="W9" s="1">
        <v>2</v>
      </c>
      <c r="X9" s="1">
        <v>2</v>
      </c>
      <c r="Y9" s="1">
        <v>3</v>
      </c>
      <c r="Z9" s="4">
        <f>SUM(T9:Y9)</f>
        <v>14</v>
      </c>
      <c r="AA9" s="5">
        <f>AVERAGE(T9:Y9)</f>
        <v>2.3333333333333335</v>
      </c>
      <c r="AB9" s="11" t="str">
        <f>IF(T9="","",VLOOKUP(AA9,$J$74:$K$76,2,TRUE))</f>
        <v>ІІ ур</v>
      </c>
      <c r="AC9" s="7">
        <f>J9+Q9+Z9</f>
        <v>36</v>
      </c>
      <c r="AD9" s="6">
        <f>AC9/16</f>
        <v>2.25</v>
      </c>
      <c r="AE9" s="11" t="str">
        <f>IF(W9="","",VLOOKUP(AD9,$J$74:$K$76,2,TRUE))</f>
        <v>ІІ ур</v>
      </c>
    </row>
    <row r="10" spans="1:32" x14ac:dyDescent="0.25">
      <c r="B10" s="15">
        <v>2</v>
      </c>
      <c r="C10" s="15" t="s">
        <v>78</v>
      </c>
      <c r="D10" s="16">
        <v>2</v>
      </c>
      <c r="E10" s="17">
        <v>2</v>
      </c>
      <c r="F10" s="17">
        <v>3</v>
      </c>
      <c r="G10" s="17">
        <v>3</v>
      </c>
      <c r="H10" s="17">
        <v>2</v>
      </c>
      <c r="I10" s="17">
        <v>2</v>
      </c>
      <c r="J10" s="18">
        <v>14</v>
      </c>
      <c r="K10" s="5">
        <v>2.33</v>
      </c>
      <c r="L10" s="11" t="str">
        <f>IF(D10="","",VLOOKUP(K10,$J$74:$K$76,2,TRUE))</f>
        <v>ІІ ур</v>
      </c>
      <c r="M10" s="16">
        <v>3</v>
      </c>
      <c r="N10" s="17">
        <v>2</v>
      </c>
      <c r="O10" s="17">
        <v>2</v>
      </c>
      <c r="P10" s="17">
        <v>1</v>
      </c>
      <c r="Q10" s="18">
        <v>8</v>
      </c>
      <c r="R10" s="5">
        <v>2</v>
      </c>
      <c r="S10" s="11" t="str">
        <f>IF(K10="","",VLOOKUP(R10,$J$74:$K$76,2,TRUE))</f>
        <v>ІІ ур</v>
      </c>
      <c r="T10" s="16">
        <v>3</v>
      </c>
      <c r="U10" s="17">
        <v>2</v>
      </c>
      <c r="V10" s="17">
        <v>2</v>
      </c>
      <c r="W10" s="17">
        <v>2</v>
      </c>
      <c r="X10" s="17">
        <v>2</v>
      </c>
      <c r="Y10" s="17">
        <v>3</v>
      </c>
      <c r="Z10" s="18">
        <v>14</v>
      </c>
      <c r="AA10" s="5">
        <v>2.33</v>
      </c>
      <c r="AB10" s="11" t="str">
        <f>IF(T10="","",VLOOKUP(AA10,$J$74:$K$76,2,TRUE))</f>
        <v>ІІ ур</v>
      </c>
      <c r="AC10" s="7">
        <v>36</v>
      </c>
      <c r="AD10" s="6">
        <v>2.25</v>
      </c>
      <c r="AE10" s="11" t="str">
        <f>IF(W10="","",VLOOKUP(AD10,$J$74:$K$76,2,TRUE))</f>
        <v>ІІ ур</v>
      </c>
    </row>
    <row r="11" spans="1:32" x14ac:dyDescent="0.25">
      <c r="B11" s="36"/>
      <c r="C11" s="36"/>
      <c r="D11" s="39"/>
      <c r="E11" s="40"/>
      <c r="F11" s="40"/>
      <c r="G11" s="40"/>
      <c r="H11" s="40"/>
      <c r="I11" s="40"/>
      <c r="J11" s="41"/>
      <c r="K11" s="1" t="s">
        <v>13</v>
      </c>
      <c r="L11" s="9" t="s">
        <v>9</v>
      </c>
      <c r="M11" s="39"/>
      <c r="N11" s="40"/>
      <c r="O11" s="40"/>
      <c r="P11" s="40"/>
      <c r="Q11" s="41"/>
      <c r="R11" s="1" t="s">
        <v>13</v>
      </c>
      <c r="S11" s="9" t="s">
        <v>9</v>
      </c>
      <c r="T11" s="39"/>
      <c r="U11" s="40"/>
      <c r="V11" s="40"/>
      <c r="W11" s="40"/>
      <c r="X11" s="40"/>
      <c r="Y11" s="40"/>
      <c r="Z11" s="41"/>
      <c r="AA11" s="1" t="s">
        <v>13</v>
      </c>
      <c r="AB11" s="9" t="s">
        <v>9</v>
      </c>
      <c r="AC11" s="2"/>
      <c r="AD11" s="2"/>
      <c r="AE11" s="2"/>
    </row>
    <row r="12" spans="1:32" x14ac:dyDescent="0.25">
      <c r="B12" s="37"/>
      <c r="C12" s="37"/>
      <c r="D12" s="39" t="s">
        <v>18</v>
      </c>
      <c r="E12" s="40"/>
      <c r="F12" s="40"/>
      <c r="G12" s="40"/>
      <c r="H12" s="40"/>
      <c r="I12" s="40"/>
      <c r="J12" s="41"/>
      <c r="K12" s="14">
        <v>2</v>
      </c>
      <c r="L12" s="8">
        <v>100</v>
      </c>
      <c r="M12" s="39" t="s">
        <v>18</v>
      </c>
      <c r="N12" s="40"/>
      <c r="O12" s="40"/>
      <c r="P12" s="40"/>
      <c r="Q12" s="41"/>
      <c r="R12" s="14">
        <v>2</v>
      </c>
      <c r="S12" s="8">
        <v>100</v>
      </c>
      <c r="T12" s="39" t="s">
        <v>18</v>
      </c>
      <c r="U12" s="40"/>
      <c r="V12" s="40"/>
      <c r="W12" s="40"/>
      <c r="X12" s="40"/>
      <c r="Y12" s="40"/>
      <c r="Z12" s="41"/>
      <c r="AA12" s="8">
        <v>2</v>
      </c>
      <c r="AB12" s="8">
        <v>100</v>
      </c>
      <c r="AC12" s="2"/>
      <c r="AD12" s="2"/>
      <c r="AE12" s="2"/>
    </row>
    <row r="13" spans="1:32" x14ac:dyDescent="0.25">
      <c r="B13" s="37"/>
      <c r="C13" s="37"/>
      <c r="D13" s="39" t="s">
        <v>23</v>
      </c>
      <c r="E13" s="40"/>
      <c r="F13" s="40"/>
      <c r="G13" s="40"/>
      <c r="H13" s="40"/>
      <c r="I13" s="40"/>
      <c r="J13" s="41"/>
      <c r="K13" s="12">
        <f>COUNTIF(L9:L9,"І ур")</f>
        <v>0</v>
      </c>
      <c r="L13" s="3">
        <f>(K13/K12)*100</f>
        <v>0</v>
      </c>
      <c r="M13" s="39" t="s">
        <v>23</v>
      </c>
      <c r="N13" s="40"/>
      <c r="O13" s="40"/>
      <c r="P13" s="40"/>
      <c r="Q13" s="41"/>
      <c r="R13" s="12">
        <f>COUNTIF(S9:S9,"І ур")</f>
        <v>0</v>
      </c>
      <c r="S13" s="3">
        <f>(R13/R12)*100</f>
        <v>0</v>
      </c>
      <c r="T13" s="39" t="s">
        <v>23</v>
      </c>
      <c r="U13" s="40"/>
      <c r="V13" s="40"/>
      <c r="W13" s="40"/>
      <c r="X13" s="40"/>
      <c r="Y13" s="40"/>
      <c r="Z13" s="41"/>
      <c r="AA13" s="12">
        <f>COUNTIF(AB9:AB9,"І ур")</f>
        <v>0</v>
      </c>
      <c r="AB13" s="3">
        <f>(AA13/AA12)*100</f>
        <v>0</v>
      </c>
      <c r="AC13" s="2"/>
      <c r="AD13" s="2"/>
      <c r="AE13" s="2"/>
    </row>
    <row r="14" spans="1:32" x14ac:dyDescent="0.25">
      <c r="B14" s="37"/>
      <c r="C14" s="37"/>
      <c r="D14" s="39" t="s">
        <v>24</v>
      </c>
      <c r="E14" s="40"/>
      <c r="F14" s="40"/>
      <c r="G14" s="40"/>
      <c r="H14" s="40"/>
      <c r="I14" s="40"/>
      <c r="J14" s="41"/>
      <c r="K14" s="12">
        <v>2</v>
      </c>
      <c r="L14" s="3">
        <f>(K14/K12)*100</f>
        <v>100</v>
      </c>
      <c r="M14" s="39" t="s">
        <v>24</v>
      </c>
      <c r="N14" s="40"/>
      <c r="O14" s="40"/>
      <c r="P14" s="40"/>
      <c r="Q14" s="41"/>
      <c r="R14" s="12">
        <v>2</v>
      </c>
      <c r="S14" s="3">
        <f>(R14/R12)*100</f>
        <v>100</v>
      </c>
      <c r="T14" s="39" t="s">
        <v>24</v>
      </c>
      <c r="U14" s="40"/>
      <c r="V14" s="40"/>
      <c r="W14" s="40"/>
      <c r="X14" s="40"/>
      <c r="Y14" s="40"/>
      <c r="Z14" s="41"/>
      <c r="AA14" s="12">
        <v>2</v>
      </c>
      <c r="AB14" s="3">
        <f>(AA14/AA12)*100</f>
        <v>100</v>
      </c>
      <c r="AC14" s="2"/>
      <c r="AD14" s="2"/>
      <c r="AE14" s="2"/>
    </row>
    <row r="15" spans="1:32" x14ac:dyDescent="0.25">
      <c r="B15" s="37"/>
      <c r="C15" s="37"/>
      <c r="D15" s="39" t="s">
        <v>25</v>
      </c>
      <c r="E15" s="40"/>
      <c r="F15" s="40"/>
      <c r="G15" s="40"/>
      <c r="H15" s="40"/>
      <c r="I15" s="40"/>
      <c r="J15" s="41"/>
      <c r="K15" s="12">
        <f>COUNTIF(L9:L9,"ІІІ ур")</f>
        <v>0</v>
      </c>
      <c r="L15" s="3">
        <f>(K15/K12)*100</f>
        <v>0</v>
      </c>
      <c r="M15" s="39" t="s">
        <v>25</v>
      </c>
      <c r="N15" s="40"/>
      <c r="O15" s="40"/>
      <c r="P15" s="40"/>
      <c r="Q15" s="41"/>
      <c r="R15" s="12">
        <f>COUNTIF(S9:S9,"ІІІ ур")</f>
        <v>0</v>
      </c>
      <c r="S15" s="3">
        <f>(R15/R12)*100</f>
        <v>0</v>
      </c>
      <c r="T15" s="39" t="s">
        <v>25</v>
      </c>
      <c r="U15" s="40"/>
      <c r="V15" s="40"/>
      <c r="W15" s="40"/>
      <c r="X15" s="40"/>
      <c r="Y15" s="40"/>
      <c r="Z15" s="41"/>
      <c r="AA15" s="12">
        <f>COUNTIF(AB9:AB9,"ІІІ ур")</f>
        <v>0</v>
      </c>
      <c r="AB15" s="3">
        <f>(AA15/AA12)*100</f>
        <v>0</v>
      </c>
      <c r="AC15" s="2"/>
      <c r="AD15" s="2"/>
      <c r="AE15" s="2"/>
    </row>
    <row r="16" spans="1:32" x14ac:dyDescent="0.25">
      <c r="B16" s="37"/>
      <c r="C16" s="37"/>
      <c r="D16" s="39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1"/>
      <c r="AD16" s="1" t="s">
        <v>13</v>
      </c>
      <c r="AE16" s="9" t="s">
        <v>9</v>
      </c>
    </row>
    <row r="17" spans="2:31" x14ac:dyDescent="0.25">
      <c r="B17" s="37"/>
      <c r="C17" s="37"/>
      <c r="D17" s="43" t="s">
        <v>19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5"/>
      <c r="AD17" s="8">
        <v>2</v>
      </c>
      <c r="AE17" s="8">
        <v>100</v>
      </c>
    </row>
    <row r="18" spans="2:31" x14ac:dyDescent="0.25">
      <c r="B18" s="37"/>
      <c r="C18" s="37"/>
      <c r="D18" s="42" t="s">
        <v>20</v>
      </c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12">
        <f>COUNTIF(AE9:AE9,"І ур")</f>
        <v>0</v>
      </c>
      <c r="AE18" s="3">
        <f>(AD18/AD17)*100</f>
        <v>0</v>
      </c>
    </row>
    <row r="19" spans="2:31" x14ac:dyDescent="0.25">
      <c r="B19" s="37"/>
      <c r="C19" s="37"/>
      <c r="D19" s="42" t="s">
        <v>21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12">
        <v>2</v>
      </c>
      <c r="AE19" s="3">
        <f>(AD19/AD17)*100</f>
        <v>100</v>
      </c>
    </row>
    <row r="20" spans="2:31" x14ac:dyDescent="0.25">
      <c r="B20" s="38"/>
      <c r="C20" s="38"/>
      <c r="D20" s="42" t="s">
        <v>22</v>
      </c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12">
        <f>COUNTIF(AE9:AE9,"ІІІ ур")</f>
        <v>0</v>
      </c>
      <c r="AE20" s="3">
        <f>(AD20/AD17)*100</f>
        <v>0</v>
      </c>
    </row>
    <row r="74" spans="10:11" x14ac:dyDescent="0.25">
      <c r="J74" s="10">
        <v>1</v>
      </c>
      <c r="K74" s="10" t="s">
        <v>15</v>
      </c>
    </row>
    <row r="75" spans="10:11" x14ac:dyDescent="0.25">
      <c r="J75" s="10">
        <v>1.6</v>
      </c>
      <c r="K75" s="10" t="s">
        <v>16</v>
      </c>
    </row>
    <row r="76" spans="10:11" x14ac:dyDescent="0.25">
      <c r="J76" s="10">
        <v>2.6</v>
      </c>
      <c r="K76" s="10" t="s">
        <v>17</v>
      </c>
    </row>
  </sheetData>
  <mergeCells count="43">
    <mergeCell ref="M15:Q15"/>
    <mergeCell ref="AA7:AA8"/>
    <mergeCell ref="L7:L8"/>
    <mergeCell ref="Q7:Q8"/>
    <mergeCell ref="R7:R8"/>
    <mergeCell ref="S7:S8"/>
    <mergeCell ref="D14:J14"/>
    <mergeCell ref="M11:Q11"/>
    <mergeCell ref="M12:Q12"/>
    <mergeCell ref="M13:Q13"/>
    <mergeCell ref="M14:Q14"/>
    <mergeCell ref="B11:B20"/>
    <mergeCell ref="C11:C20"/>
    <mergeCell ref="D11:J11"/>
    <mergeCell ref="D12:J12"/>
    <mergeCell ref="T14:Z14"/>
    <mergeCell ref="T15:Z15"/>
    <mergeCell ref="D17:AC17"/>
    <mergeCell ref="D15:J15"/>
    <mergeCell ref="D16:AC16"/>
    <mergeCell ref="D18:AC18"/>
    <mergeCell ref="D19:AC19"/>
    <mergeCell ref="D20:AC20"/>
    <mergeCell ref="T11:Z11"/>
    <mergeCell ref="T12:Z12"/>
    <mergeCell ref="T13:Z13"/>
    <mergeCell ref="D13:J13"/>
    <mergeCell ref="A2:AF2"/>
    <mergeCell ref="A3:AF3"/>
    <mergeCell ref="A4:AF4"/>
    <mergeCell ref="B6:AE6"/>
    <mergeCell ref="B7:B8"/>
    <mergeCell ref="C7:C8"/>
    <mergeCell ref="D7:I7"/>
    <mergeCell ref="M7:P7"/>
    <mergeCell ref="T7:Y7"/>
    <mergeCell ref="AC7:AC8"/>
    <mergeCell ref="AD7:AD8"/>
    <mergeCell ref="AE7:AE8"/>
    <mergeCell ref="J7:J8"/>
    <mergeCell ref="K7:K8"/>
    <mergeCell ref="AB7:AB8"/>
    <mergeCell ref="Z7:Z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79"/>
  <sheetViews>
    <sheetView topLeftCell="D8" zoomScale="84" zoomScaleNormal="84" workbookViewId="0">
      <selection activeCell="D18" sqref="D18:AC18"/>
    </sheetView>
  </sheetViews>
  <sheetFormatPr defaultRowHeight="15" x14ac:dyDescent="0.25"/>
  <cols>
    <col min="2" max="2" width="4.5703125" customWidth="1"/>
    <col min="3" max="3" width="28" customWidth="1"/>
    <col min="4" max="4" width="6.140625" customWidth="1"/>
    <col min="5" max="5" width="8.42578125" customWidth="1"/>
    <col min="6" max="6" width="5.85546875" customWidth="1"/>
    <col min="7" max="7" width="4.85546875" customWidth="1"/>
    <col min="8" max="8" width="5.5703125" customWidth="1"/>
    <col min="9" max="9" width="6.28515625" customWidth="1"/>
    <col min="10" max="11" width="5.28515625" customWidth="1"/>
    <col min="12" max="12" width="9.5703125" customWidth="1"/>
    <col min="13" max="13" width="8.5703125" customWidth="1"/>
    <col min="14" max="14" width="5.140625" customWidth="1"/>
    <col min="15" max="15" width="4.42578125" customWidth="1"/>
    <col min="16" max="16" width="9.42578125" customWidth="1"/>
    <col min="17" max="17" width="5.5703125" customWidth="1"/>
    <col min="18" max="18" width="6.28515625" customWidth="1"/>
    <col min="19" max="19" width="9.28515625" customWidth="1"/>
    <col min="20" max="20" width="6" customWidth="1"/>
    <col min="21" max="21" width="5.5703125" customWidth="1"/>
    <col min="22" max="22" width="12.42578125" customWidth="1"/>
    <col min="23" max="23" width="8.7109375" customWidth="1"/>
    <col min="24" max="24" width="6" customWidth="1"/>
    <col min="25" max="25" width="7.42578125" customWidth="1"/>
    <col min="26" max="26" width="4.28515625" customWidth="1"/>
    <col min="27" max="27" width="5.42578125" customWidth="1"/>
    <col min="28" max="28" width="9.42578125" customWidth="1"/>
  </cols>
  <sheetData>
    <row r="2" spans="1:32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x14ac:dyDescent="0.25">
      <c r="A3" s="19" t="s">
        <v>71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x14ac:dyDescent="0.25">
      <c r="A4" s="19" t="s">
        <v>76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6" spans="1:32" x14ac:dyDescent="0.25">
      <c r="B6" s="20" t="s">
        <v>1</v>
      </c>
      <c r="C6" s="2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0"/>
      <c r="AD6" s="20"/>
      <c r="AE6" s="20"/>
    </row>
    <row r="7" spans="1:32" ht="69.75" customHeight="1" x14ac:dyDescent="0.25">
      <c r="B7" s="50" t="s">
        <v>2</v>
      </c>
      <c r="C7" s="51" t="s">
        <v>3</v>
      </c>
      <c r="D7" s="24" t="s">
        <v>73</v>
      </c>
      <c r="E7" s="25"/>
      <c r="F7" s="25"/>
      <c r="G7" s="25"/>
      <c r="H7" s="25"/>
      <c r="I7" s="26"/>
      <c r="J7" s="54" t="s">
        <v>10</v>
      </c>
      <c r="K7" s="55" t="s">
        <v>11</v>
      </c>
      <c r="L7" s="56" t="s">
        <v>14</v>
      </c>
      <c r="M7" s="27" t="s">
        <v>4</v>
      </c>
      <c r="N7" s="27"/>
      <c r="O7" s="27"/>
      <c r="P7" s="27"/>
      <c r="Q7" s="54" t="s">
        <v>10</v>
      </c>
      <c r="R7" s="55" t="s">
        <v>11</v>
      </c>
      <c r="S7" s="56" t="s">
        <v>14</v>
      </c>
      <c r="T7" s="27" t="s">
        <v>5</v>
      </c>
      <c r="U7" s="27"/>
      <c r="V7" s="27"/>
      <c r="W7" s="27"/>
      <c r="X7" s="27"/>
      <c r="Y7" s="27"/>
      <c r="Z7" s="54" t="s">
        <v>10</v>
      </c>
      <c r="AA7" s="55" t="s">
        <v>11</v>
      </c>
      <c r="AB7" s="56" t="s">
        <v>14</v>
      </c>
      <c r="AC7" s="28" t="s">
        <v>6</v>
      </c>
      <c r="AD7" s="52" t="s">
        <v>7</v>
      </c>
      <c r="AE7" s="53" t="s">
        <v>8</v>
      </c>
    </row>
    <row r="8" spans="1:32" ht="225" customHeight="1" x14ac:dyDescent="0.25">
      <c r="B8" s="50"/>
      <c r="C8" s="50"/>
      <c r="D8" s="13" t="s">
        <v>53</v>
      </c>
      <c r="E8" s="13" t="s">
        <v>54</v>
      </c>
      <c r="F8" s="13" t="s">
        <v>55</v>
      </c>
      <c r="G8" s="13" t="s">
        <v>56</v>
      </c>
      <c r="H8" s="13" t="s">
        <v>57</v>
      </c>
      <c r="I8" s="13" t="s">
        <v>58</v>
      </c>
      <c r="J8" s="54"/>
      <c r="K8" s="55"/>
      <c r="L8" s="56"/>
      <c r="M8" s="13" t="s">
        <v>59</v>
      </c>
      <c r="N8" s="13" t="s">
        <v>60</v>
      </c>
      <c r="O8" s="13" t="s">
        <v>61</v>
      </c>
      <c r="P8" s="13" t="s">
        <v>62</v>
      </c>
      <c r="Q8" s="54"/>
      <c r="R8" s="55"/>
      <c r="S8" s="56"/>
      <c r="T8" s="13" t="s">
        <v>69</v>
      </c>
      <c r="U8" s="13" t="s">
        <v>50</v>
      </c>
      <c r="V8" s="13" t="s">
        <v>70</v>
      </c>
      <c r="W8" s="13" t="s">
        <v>52</v>
      </c>
      <c r="X8" s="13" t="s">
        <v>63</v>
      </c>
      <c r="Y8" s="13" t="s">
        <v>64</v>
      </c>
      <c r="Z8" s="54"/>
      <c r="AA8" s="55"/>
      <c r="AB8" s="56"/>
      <c r="AC8" s="29"/>
      <c r="AD8" s="52"/>
      <c r="AE8" s="53"/>
    </row>
    <row r="9" spans="1:32" x14ac:dyDescent="0.25">
      <c r="B9" s="1">
        <v>1</v>
      </c>
      <c r="C9" s="1" t="s">
        <v>77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4">
        <f>SUM(D9:I9)</f>
        <v>18</v>
      </c>
      <c r="K9" s="5">
        <f>AVERAGE(D9:I9)</f>
        <v>3</v>
      </c>
      <c r="L9" s="11" t="str">
        <f>IF(D9="","",VLOOKUP(K9,$J$77:$K$79,2,TRUE))</f>
        <v>ІІІ ур</v>
      </c>
      <c r="M9" s="1">
        <v>3</v>
      </c>
      <c r="N9" s="1">
        <v>3</v>
      </c>
      <c r="O9" s="1">
        <v>2</v>
      </c>
      <c r="P9" s="1">
        <v>2</v>
      </c>
      <c r="Q9" s="4">
        <f>SUM(M9:P9)</f>
        <v>10</v>
      </c>
      <c r="R9" s="5">
        <f>AVERAGE(M9:P9)</f>
        <v>2.5</v>
      </c>
      <c r="S9" s="11" t="str">
        <f>IF(K9="","",VLOOKUP(R9,$J$77:$K$79,2,TRUE))</f>
        <v>ІІ ур</v>
      </c>
      <c r="T9" s="1">
        <v>2</v>
      </c>
      <c r="U9" s="1">
        <v>2</v>
      </c>
      <c r="V9" s="1">
        <v>3</v>
      </c>
      <c r="W9" s="1">
        <v>3</v>
      </c>
      <c r="X9" s="1">
        <v>3</v>
      </c>
      <c r="Y9" s="1">
        <v>3</v>
      </c>
      <c r="Z9" s="4">
        <f>SUM(T9:Y9)</f>
        <v>16</v>
      </c>
      <c r="AA9" s="5">
        <f>AVERAGE(T9:Y9)</f>
        <v>2.6666666666666665</v>
      </c>
      <c r="AB9" s="11" t="str">
        <f>IF(T9="","",VLOOKUP(AA9,$J$77:$K$79,2,TRUE))</f>
        <v>ІІІ ур</v>
      </c>
      <c r="AC9" s="7">
        <f>J9+Q9+Z9</f>
        <v>44</v>
      </c>
      <c r="AD9" s="6">
        <f>AC9/16</f>
        <v>2.75</v>
      </c>
      <c r="AE9" s="11" t="str">
        <f>IF(W9="","",VLOOKUP(AD9,$J$77:$K$79,2,TRUE))</f>
        <v>ІІІ ур</v>
      </c>
    </row>
    <row r="10" spans="1:32" x14ac:dyDescent="0.25">
      <c r="B10" s="15">
        <v>2</v>
      </c>
      <c r="C10" s="15" t="s">
        <v>78</v>
      </c>
      <c r="D10" s="16">
        <v>3</v>
      </c>
      <c r="E10" s="17">
        <v>3</v>
      </c>
      <c r="F10" s="17">
        <v>3</v>
      </c>
      <c r="G10" s="17">
        <v>3</v>
      </c>
      <c r="H10" s="17">
        <v>3</v>
      </c>
      <c r="I10" s="17">
        <v>3</v>
      </c>
      <c r="J10" s="18">
        <v>18</v>
      </c>
      <c r="K10" s="5">
        <v>3</v>
      </c>
      <c r="L10" s="11" t="str">
        <f>IF(D10="","",VLOOKUP(K10,$J$77:$K$79,2,TRUE))</f>
        <v>ІІІ ур</v>
      </c>
      <c r="M10" s="16">
        <v>3</v>
      </c>
      <c r="N10" s="17">
        <v>3</v>
      </c>
      <c r="O10" s="17">
        <v>2</v>
      </c>
      <c r="P10" s="17">
        <v>2</v>
      </c>
      <c r="Q10" s="18">
        <v>10</v>
      </c>
      <c r="R10" s="5">
        <v>2.5</v>
      </c>
      <c r="S10" s="11" t="str">
        <f>IF(K10="","",VLOOKUP(R10,$J$77:$K$79,2,TRUE))</f>
        <v>ІІ ур</v>
      </c>
      <c r="T10" s="16">
        <v>2</v>
      </c>
      <c r="U10" s="17">
        <v>2</v>
      </c>
      <c r="V10" s="17">
        <v>3</v>
      </c>
      <c r="W10" s="17">
        <v>3</v>
      </c>
      <c r="X10" s="17">
        <v>3</v>
      </c>
      <c r="Y10" s="17">
        <v>3</v>
      </c>
      <c r="Z10" s="18">
        <v>16</v>
      </c>
      <c r="AA10" s="5">
        <v>2.67</v>
      </c>
      <c r="AB10" s="11" t="str">
        <f>IF(T10="","",VLOOKUP(AA10,$J$77:$K$79,2,TRUE))</f>
        <v>ІІІ ур</v>
      </c>
      <c r="AC10" s="7">
        <v>44</v>
      </c>
      <c r="AD10" s="6">
        <v>2.75</v>
      </c>
      <c r="AE10" s="11" t="str">
        <f>IF(W10="","",VLOOKUP(AD10,$J$77:$K$79,2,TRUE))</f>
        <v>ІІІ ур</v>
      </c>
    </row>
    <row r="11" spans="1:32" x14ac:dyDescent="0.25">
      <c r="B11" s="36"/>
      <c r="C11" s="36"/>
      <c r="D11" s="39"/>
      <c r="E11" s="40"/>
      <c r="F11" s="40"/>
      <c r="G11" s="40"/>
      <c r="H11" s="40"/>
      <c r="I11" s="40"/>
      <c r="J11" s="41"/>
      <c r="K11" s="1" t="s">
        <v>13</v>
      </c>
      <c r="L11" s="9" t="s">
        <v>9</v>
      </c>
      <c r="M11" s="39"/>
      <c r="N11" s="40"/>
      <c r="O11" s="40"/>
      <c r="P11" s="40"/>
      <c r="Q11" s="41"/>
      <c r="R11" s="1" t="s">
        <v>13</v>
      </c>
      <c r="S11" s="9" t="s">
        <v>9</v>
      </c>
      <c r="T11" s="39"/>
      <c r="U11" s="40"/>
      <c r="V11" s="40"/>
      <c r="W11" s="40"/>
      <c r="X11" s="40"/>
      <c r="Y11" s="40"/>
      <c r="Z11" s="41"/>
      <c r="AA11" s="1" t="s">
        <v>13</v>
      </c>
      <c r="AB11" s="9" t="s">
        <v>9</v>
      </c>
      <c r="AC11" s="2"/>
      <c r="AD11" s="2"/>
      <c r="AE11" s="2"/>
    </row>
    <row r="12" spans="1:32" x14ac:dyDescent="0.25">
      <c r="B12" s="37"/>
      <c r="C12" s="37"/>
      <c r="D12" s="39" t="s">
        <v>18</v>
      </c>
      <c r="E12" s="40"/>
      <c r="F12" s="40"/>
      <c r="G12" s="40"/>
      <c r="H12" s="40"/>
      <c r="I12" s="40"/>
      <c r="J12" s="41"/>
      <c r="K12" s="8">
        <v>2</v>
      </c>
      <c r="L12" s="8">
        <v>100</v>
      </c>
      <c r="M12" s="39" t="s">
        <v>18</v>
      </c>
      <c r="N12" s="40"/>
      <c r="O12" s="40"/>
      <c r="P12" s="40"/>
      <c r="Q12" s="41"/>
      <c r="R12" s="14">
        <v>2</v>
      </c>
      <c r="S12" s="8">
        <v>100</v>
      </c>
      <c r="T12" s="39" t="s">
        <v>18</v>
      </c>
      <c r="U12" s="40"/>
      <c r="V12" s="40"/>
      <c r="W12" s="40"/>
      <c r="X12" s="40"/>
      <c r="Y12" s="40"/>
      <c r="Z12" s="41"/>
      <c r="AA12" s="8">
        <v>2</v>
      </c>
      <c r="AB12" s="8">
        <v>100</v>
      </c>
      <c r="AC12" s="2"/>
      <c r="AD12" s="2"/>
      <c r="AE12" s="2"/>
    </row>
    <row r="13" spans="1:32" x14ac:dyDescent="0.25">
      <c r="B13" s="37"/>
      <c r="C13" s="37"/>
      <c r="D13" s="39" t="s">
        <v>23</v>
      </c>
      <c r="E13" s="40"/>
      <c r="F13" s="40"/>
      <c r="G13" s="40"/>
      <c r="H13" s="40"/>
      <c r="I13" s="40"/>
      <c r="J13" s="41"/>
      <c r="K13" s="12">
        <f>COUNTIF(L9:L9,"І ур")</f>
        <v>0</v>
      </c>
      <c r="L13" s="3">
        <f>(K13/K12)*100</f>
        <v>0</v>
      </c>
      <c r="M13" s="39" t="s">
        <v>23</v>
      </c>
      <c r="N13" s="40"/>
      <c r="O13" s="40"/>
      <c r="P13" s="40"/>
      <c r="Q13" s="41"/>
      <c r="R13" s="12">
        <f>COUNTIF(S9:S9,"І ур")</f>
        <v>0</v>
      </c>
      <c r="S13" s="3">
        <f>(R13/R12)*100</f>
        <v>0</v>
      </c>
      <c r="T13" s="39" t="s">
        <v>23</v>
      </c>
      <c r="U13" s="40"/>
      <c r="V13" s="40"/>
      <c r="W13" s="40"/>
      <c r="X13" s="40"/>
      <c r="Y13" s="40"/>
      <c r="Z13" s="41"/>
      <c r="AA13" s="12">
        <f>COUNTIF(AB9:AB9,"І ур")</f>
        <v>0</v>
      </c>
      <c r="AB13" s="3">
        <f>(AA13/AA12)*100</f>
        <v>0</v>
      </c>
      <c r="AC13" s="2"/>
      <c r="AD13" s="2"/>
      <c r="AE13" s="2"/>
    </row>
    <row r="14" spans="1:32" x14ac:dyDescent="0.25">
      <c r="B14" s="37"/>
      <c r="C14" s="37"/>
      <c r="D14" s="39" t="s">
        <v>24</v>
      </c>
      <c r="E14" s="40"/>
      <c r="F14" s="40"/>
      <c r="G14" s="40"/>
      <c r="H14" s="40"/>
      <c r="I14" s="40"/>
      <c r="J14" s="41"/>
      <c r="K14" s="12">
        <f>COUNTIF(L9:L9,"ІІ ур")</f>
        <v>0</v>
      </c>
      <c r="L14" s="3">
        <f>(K14/K12)*100</f>
        <v>0</v>
      </c>
      <c r="M14" s="39" t="s">
        <v>24</v>
      </c>
      <c r="N14" s="40"/>
      <c r="O14" s="40"/>
      <c r="P14" s="40"/>
      <c r="Q14" s="41"/>
      <c r="R14" s="12">
        <v>2</v>
      </c>
      <c r="S14" s="3">
        <f>(R14/R12)*100</f>
        <v>100</v>
      </c>
      <c r="T14" s="39" t="s">
        <v>24</v>
      </c>
      <c r="U14" s="40"/>
      <c r="V14" s="40"/>
      <c r="W14" s="40"/>
      <c r="X14" s="40"/>
      <c r="Y14" s="40"/>
      <c r="Z14" s="41"/>
      <c r="AA14" s="12">
        <f>COUNTIF(AB9:AB9,"ІІ ур")</f>
        <v>0</v>
      </c>
      <c r="AB14" s="3">
        <f>(AA14/AA12)*100</f>
        <v>0</v>
      </c>
      <c r="AC14" s="2"/>
      <c r="AD14" s="2"/>
      <c r="AE14" s="2"/>
    </row>
    <row r="15" spans="1:32" x14ac:dyDescent="0.25">
      <c r="B15" s="37"/>
      <c r="C15" s="37"/>
      <c r="D15" s="39" t="s">
        <v>25</v>
      </c>
      <c r="E15" s="40"/>
      <c r="F15" s="40"/>
      <c r="G15" s="40"/>
      <c r="H15" s="40"/>
      <c r="I15" s="40"/>
      <c r="J15" s="41"/>
      <c r="K15" s="12">
        <v>2</v>
      </c>
      <c r="L15" s="3">
        <f>(K15/K12)*100</f>
        <v>100</v>
      </c>
      <c r="M15" s="39" t="s">
        <v>25</v>
      </c>
      <c r="N15" s="40"/>
      <c r="O15" s="40"/>
      <c r="P15" s="40"/>
      <c r="Q15" s="41"/>
      <c r="R15" s="12">
        <f>COUNTIF(S9:S9,"ІІІ ур")</f>
        <v>0</v>
      </c>
      <c r="S15" s="3">
        <f>(R15/R12)*100</f>
        <v>0</v>
      </c>
      <c r="T15" s="39" t="s">
        <v>25</v>
      </c>
      <c r="U15" s="40"/>
      <c r="V15" s="40"/>
      <c r="W15" s="40"/>
      <c r="X15" s="40"/>
      <c r="Y15" s="40"/>
      <c r="Z15" s="41"/>
      <c r="AA15" s="12">
        <v>2</v>
      </c>
      <c r="AB15" s="3">
        <f>(AA15/AA12)*100</f>
        <v>100</v>
      </c>
      <c r="AC15" s="2"/>
      <c r="AD15" s="2"/>
      <c r="AE15" s="2"/>
    </row>
    <row r="16" spans="1:32" x14ac:dyDescent="0.25">
      <c r="B16" s="37"/>
      <c r="C16" s="37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1" t="s">
        <v>13</v>
      </c>
      <c r="AE16" s="9" t="s">
        <v>9</v>
      </c>
    </row>
    <row r="17" spans="2:31" x14ac:dyDescent="0.25">
      <c r="B17" s="37"/>
      <c r="C17" s="37"/>
      <c r="D17" s="43" t="s">
        <v>19</v>
      </c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8"/>
      <c r="AD17" s="8">
        <v>2</v>
      </c>
      <c r="AE17" s="8">
        <v>100</v>
      </c>
    </row>
    <row r="18" spans="2:31" x14ac:dyDescent="0.25">
      <c r="B18" s="37"/>
      <c r="C18" s="37"/>
      <c r="D18" s="42" t="s">
        <v>26</v>
      </c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12">
        <f>COUNTIF(AE9:AE9,"І ур")</f>
        <v>0</v>
      </c>
      <c r="AE18" s="3">
        <f>(AD18/AD17)*100</f>
        <v>0</v>
      </c>
    </row>
    <row r="19" spans="2:31" x14ac:dyDescent="0.25">
      <c r="B19" s="37"/>
      <c r="C19" s="37"/>
      <c r="D19" s="42" t="s">
        <v>21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12">
        <f>COUNTIF(AE9:AE9,"ІІ ур")</f>
        <v>0</v>
      </c>
      <c r="AE19" s="3">
        <f>(AD19/AD17)*100</f>
        <v>0</v>
      </c>
    </row>
    <row r="20" spans="2:31" x14ac:dyDescent="0.25">
      <c r="B20" s="38"/>
      <c r="C20" s="38"/>
      <c r="D20" s="42" t="s">
        <v>22</v>
      </c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12">
        <v>2</v>
      </c>
      <c r="AE20" s="3">
        <f>(AD20/AD17)*100</f>
        <v>100</v>
      </c>
    </row>
    <row r="77" spans="10:11" x14ac:dyDescent="0.25">
      <c r="J77" s="10">
        <v>1</v>
      </c>
      <c r="K77" s="10" t="s">
        <v>15</v>
      </c>
    </row>
    <row r="78" spans="10:11" x14ac:dyDescent="0.25">
      <c r="J78" s="10">
        <v>1.6</v>
      </c>
      <c r="K78" s="10" t="s">
        <v>16</v>
      </c>
    </row>
    <row r="79" spans="10:11" x14ac:dyDescent="0.25">
      <c r="J79" s="10">
        <v>2.6</v>
      </c>
      <c r="K79" s="10" t="s">
        <v>17</v>
      </c>
    </row>
  </sheetData>
  <mergeCells count="43">
    <mergeCell ref="M15:Q15"/>
    <mergeCell ref="AA7:AA8"/>
    <mergeCell ref="L7:L8"/>
    <mergeCell ref="Q7:Q8"/>
    <mergeCell ref="R7:R8"/>
    <mergeCell ref="S7:S8"/>
    <mergeCell ref="D14:J14"/>
    <mergeCell ref="M11:Q11"/>
    <mergeCell ref="M12:Q12"/>
    <mergeCell ref="M13:Q13"/>
    <mergeCell ref="M14:Q14"/>
    <mergeCell ref="B11:B20"/>
    <mergeCell ref="C11:C20"/>
    <mergeCell ref="D11:J11"/>
    <mergeCell ref="D12:J12"/>
    <mergeCell ref="T14:Z14"/>
    <mergeCell ref="T15:Z15"/>
    <mergeCell ref="D17:AC17"/>
    <mergeCell ref="D15:J15"/>
    <mergeCell ref="D16:AC16"/>
    <mergeCell ref="D18:AC18"/>
    <mergeCell ref="D19:AC19"/>
    <mergeCell ref="D20:AC20"/>
    <mergeCell ref="T11:Z11"/>
    <mergeCell ref="T12:Z12"/>
    <mergeCell ref="T13:Z13"/>
    <mergeCell ref="D13:J13"/>
    <mergeCell ref="A2:AF2"/>
    <mergeCell ref="A3:AF3"/>
    <mergeCell ref="A4:AF4"/>
    <mergeCell ref="B6:AE6"/>
    <mergeCell ref="B7:B8"/>
    <mergeCell ref="C7:C8"/>
    <mergeCell ref="D7:I7"/>
    <mergeCell ref="M7:P7"/>
    <mergeCell ref="T7:Y7"/>
    <mergeCell ref="AC7:AC8"/>
    <mergeCell ref="AD7:AD8"/>
    <mergeCell ref="AE7:AE8"/>
    <mergeCell ref="J7:J8"/>
    <mergeCell ref="K7:K8"/>
    <mergeCell ref="AB7:AB8"/>
    <mergeCell ref="Z7:Z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3-х старт</vt:lpstr>
      <vt:lpstr>от 3-х промежуток</vt:lpstr>
      <vt:lpstr>от 3-х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2023-09-07T11:34:05Z</dcterms:modified>
</cp:coreProperties>
</file>