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5" yWindow="120" windowWidth="10290" windowHeight="8010" activeTab="2"/>
  </bookViews>
  <sheets>
    <sheet name="от 4-х старт" sheetId="5" r:id="rId1"/>
    <sheet name="от 4-х промежуток" sheetId="6" r:id="rId2"/>
    <sheet name="от 4-х итог" sheetId="4" r:id="rId3"/>
  </sheets>
  <calcPr calcId="144525"/>
</workbook>
</file>

<file path=xl/calcChain.xml><?xml version="1.0" encoding="utf-8"?>
<calcChain xmlns="http://schemas.openxmlformats.org/spreadsheetml/2006/main">
  <c r="L10" i="5" l="1"/>
  <c r="N10" i="6"/>
  <c r="M10" i="4"/>
  <c r="K11" i="4" l="1"/>
  <c r="L11" i="4" s="1"/>
  <c r="M11" i="4" s="1"/>
  <c r="L11" i="6"/>
  <c r="M11" i="6" s="1"/>
  <c r="N11" i="6" s="1"/>
  <c r="J11" i="5"/>
  <c r="K11" i="5" s="1"/>
  <c r="L11" i="5" s="1"/>
  <c r="M13" i="6" l="1"/>
  <c r="K13" i="5"/>
  <c r="L13" i="4"/>
  <c r="K9" i="4" l="1"/>
  <c r="L9" i="4" s="1"/>
  <c r="M9" i="4" s="1"/>
  <c r="L9" i="6"/>
  <c r="J9" i="5"/>
  <c r="K9" i="5" s="1"/>
  <c r="L9" i="5" s="1"/>
  <c r="M9" i="6" l="1"/>
  <c r="N9" i="6" s="1"/>
  <c r="K16" i="5"/>
  <c r="L16" i="5" s="1"/>
  <c r="K14" i="5"/>
  <c r="L14" i="5" s="1"/>
  <c r="K15" i="5"/>
  <c r="L15" i="5" s="1"/>
  <c r="L16" i="4"/>
  <c r="M16" i="4" s="1"/>
  <c r="L14" i="4"/>
  <c r="M14" i="4" s="1"/>
  <c r="L15" i="4"/>
  <c r="M15" i="4" s="1"/>
  <c r="M16" i="6" l="1"/>
  <c r="N16" i="6" s="1"/>
  <c r="M14" i="6"/>
  <c r="N14" i="6" s="1"/>
  <c r="M15" i="6"/>
  <c r="N15" i="6" s="1"/>
</calcChain>
</file>

<file path=xl/sharedStrings.xml><?xml version="1.0" encoding="utf-8"?>
<sst xmlns="http://schemas.openxmlformats.org/spreadsheetml/2006/main" count="87" uniqueCount="48">
  <si>
    <t xml:space="preserve">Лист наблюдения  </t>
  </si>
  <si>
    <t>Образовательная область "Социум"</t>
  </si>
  <si>
    <t>№</t>
  </si>
  <si>
    <t>Ф.И.ребенка</t>
  </si>
  <si>
    <t>Ознакомление с окружающим миром</t>
  </si>
  <si>
    <t>Общее количество баллов</t>
  </si>
  <si>
    <t>Средний балл</t>
  </si>
  <si>
    <t xml:space="preserve">Уровень усвоения Типовой программы </t>
  </si>
  <si>
    <t>%</t>
  </si>
  <si>
    <t>к-во</t>
  </si>
  <si>
    <t>І ур</t>
  </si>
  <si>
    <t>ІІ ур</t>
  </si>
  <si>
    <t>ІІІ ур</t>
  </si>
  <si>
    <t>А (всего детей)</t>
  </si>
  <si>
    <t xml:space="preserve">Б (I уровень) </t>
  </si>
  <si>
    <t xml:space="preserve">В (II уровень) </t>
  </si>
  <si>
    <t>Г (III уровень)</t>
  </si>
  <si>
    <t>Б (I уровень)</t>
  </si>
  <si>
    <t xml:space="preserve">результатов диагностики стартового контроля в старшей группе (от 4 лет) </t>
  </si>
  <si>
    <t>4-С.1 рассказывает о членах своей семьи, выражает свое отношение к ним;</t>
  </si>
  <si>
    <t>4-С.2 знает назначение окружающих предметов;</t>
  </si>
  <si>
    <t>4-С.3 распознает качества и свойства предметов: на ощупь, вкус и слух;</t>
  </si>
  <si>
    <t>4-С.4 называет транспортные средства;</t>
  </si>
  <si>
    <t>4-С.5 проявляет желание помогать взрослым;</t>
  </si>
  <si>
    <t>4-С.6 узнает и называет Флаг Казахстана.</t>
  </si>
  <si>
    <t>4-С.1 называет населенный пункт где родился, страну;</t>
  </si>
  <si>
    <t>4-С.2 различает и называет устройство и внутреннее убранство казахской юрты, атрибуты национальной одежды и украшения;</t>
  </si>
  <si>
    <t>4-С.3 проявляет чувство уважения к людям труда и к результатам труда;</t>
  </si>
  <si>
    <t>4-С.4 имеет представление о назначении Армии;</t>
  </si>
  <si>
    <t>4-С.5 принимает участие в государственных и национальных праздниках;</t>
  </si>
  <si>
    <t>4-С.6 знает государственный гимн и поет стоя с приложенной правой рукой к левой части груди.</t>
  </si>
  <si>
    <t>4-С.7 знает о сигналах светофора, правилах поведения на улице, переходе;</t>
  </si>
  <si>
    <t>4-С.8 выполняет нравственные нормы поведения, основанные на народных традициях, уважительно относится к старшим и младшим.</t>
  </si>
  <si>
    <t>4-С.1 знает о труде взрослых членов семьи;</t>
  </si>
  <si>
    <t>4-С.2 проявляет уважительное и заботливое отношение к старшим и младшим членам семьи;</t>
  </si>
  <si>
    <t>4-С.3 умеет распознавать предметы и объекты с учетом материала;</t>
  </si>
  <si>
    <t>4-С.4 проявляет бережное отношение к игрушкам, книгам, посуде;</t>
  </si>
  <si>
    <t>4-С.5 знает названия, содержание и значение некоторых профессий;</t>
  </si>
  <si>
    <t>4-С.6 проявляет интерес к проведению элементарных опытов;</t>
  </si>
  <si>
    <t>4-С.7 устанавливает простейшие причинно-следственные связи.</t>
  </si>
  <si>
    <t xml:space="preserve">результатов диагностики итогового контроля в старшей группе (от 4 лет) </t>
  </si>
  <si>
    <t xml:space="preserve">результатов диагностики промежуточного контроля в старшей группе (от 4 лет) </t>
  </si>
  <si>
    <t xml:space="preserve">Учебный год: __2021-2022__________       Группа:__старшая___________________     Дата проведения:_3.09.2021__________ </t>
  </si>
  <si>
    <t xml:space="preserve">Учебный год: _2021-2022___________       Группа:_старшая____________________     Дата проведения:_4.01.2022__________ </t>
  </si>
  <si>
    <t xml:space="preserve">Учебный год: _2021-2022___________       Группа:_____старшая________________     Дата проведения:__5.05.2022_________ </t>
  </si>
  <si>
    <t>Айдарова Камила</t>
  </si>
  <si>
    <t>Қожахмет Қадір</t>
  </si>
  <si>
    <t>Оразова Айлана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</si>
</sst>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66FF6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vertical="center"/>
    </xf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textRotation="90" wrapText="1"/>
    </xf>
    <xf numFmtId="0" fontId="1" fillId="6" borderId="1" xfId="0" applyFont="1" applyFill="1" applyBorder="1"/>
    <xf numFmtId="0" fontId="1" fillId="7" borderId="1" xfId="0" applyFont="1" applyFill="1" applyBorder="1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3" borderId="5" xfId="0" applyFont="1" applyFill="1" applyBorder="1" applyAlignment="1">
      <alignment horizontal="center" vertical="center" textRotation="90" wrapText="1"/>
    </xf>
    <xf numFmtId="0" fontId="1" fillId="4" borderId="1" xfId="0" applyFont="1" applyFill="1" applyBorder="1" applyAlignment="1">
      <alignment horizontal="center" vertical="center" textRotation="90" wrapText="1"/>
    </xf>
    <xf numFmtId="0" fontId="1" fillId="5" borderId="1" xfId="0" applyFont="1" applyFill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3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99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70"/>
  <sheetViews>
    <sheetView topLeftCell="A8" zoomScale="90" zoomScaleNormal="90" workbookViewId="0">
      <selection activeCell="O13" sqref="O13"/>
    </sheetView>
  </sheetViews>
  <sheetFormatPr defaultRowHeight="15" x14ac:dyDescent="0.25"/>
  <cols>
    <col min="2" max="2" width="4.28515625" customWidth="1"/>
    <col min="3" max="3" width="27.42578125" customWidth="1"/>
    <col min="4" max="4" width="5.85546875" customWidth="1"/>
    <col min="5" max="5" width="4.85546875" customWidth="1"/>
    <col min="6" max="6" width="6" customWidth="1"/>
    <col min="7" max="7" width="5.5703125" customWidth="1"/>
    <col min="8" max="8" width="6.42578125" customWidth="1"/>
    <col min="9" max="9" width="4.7109375" customWidth="1"/>
  </cols>
  <sheetData>
    <row r="2" spans="1:13" x14ac:dyDescent="0.25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13" x14ac:dyDescent="0.25">
      <c r="A3" s="11" t="s">
        <v>18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3" x14ac:dyDescent="0.25">
      <c r="A4" s="11" t="s">
        <v>42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</row>
    <row r="6" spans="1:13" x14ac:dyDescent="0.25">
      <c r="B6" s="12" t="s">
        <v>1</v>
      </c>
      <c r="C6" s="12"/>
      <c r="D6" s="13"/>
      <c r="E6" s="13"/>
      <c r="F6" s="13"/>
      <c r="G6" s="13"/>
      <c r="H6" s="13"/>
      <c r="I6" s="13"/>
      <c r="J6" s="12"/>
      <c r="K6" s="12"/>
      <c r="L6" s="12"/>
    </row>
    <row r="7" spans="1:13" ht="46.5" customHeight="1" x14ac:dyDescent="0.25">
      <c r="B7" s="14" t="s">
        <v>2</v>
      </c>
      <c r="C7" s="15" t="s">
        <v>3</v>
      </c>
      <c r="D7" s="20" t="s">
        <v>4</v>
      </c>
      <c r="E7" s="21"/>
      <c r="F7" s="21"/>
      <c r="G7" s="21"/>
      <c r="H7" s="21"/>
      <c r="I7" s="21"/>
      <c r="J7" s="16" t="s">
        <v>5</v>
      </c>
      <c r="K7" s="18" t="s">
        <v>6</v>
      </c>
      <c r="L7" s="19" t="s">
        <v>7</v>
      </c>
    </row>
    <row r="8" spans="1:13" ht="225" customHeight="1" x14ac:dyDescent="0.25">
      <c r="B8" s="14"/>
      <c r="C8" s="14"/>
      <c r="D8" s="8" t="s">
        <v>19</v>
      </c>
      <c r="E8" s="8" t="s">
        <v>20</v>
      </c>
      <c r="F8" s="8" t="s">
        <v>21</v>
      </c>
      <c r="G8" s="8" t="s">
        <v>22</v>
      </c>
      <c r="H8" s="8" t="s">
        <v>23</v>
      </c>
      <c r="I8" s="8" t="s">
        <v>24</v>
      </c>
      <c r="J8" s="17"/>
      <c r="K8" s="18"/>
      <c r="L8" s="19"/>
    </row>
    <row r="9" spans="1:13" x14ac:dyDescent="0.25">
      <c r="B9" s="1">
        <v>1</v>
      </c>
      <c r="C9" s="1" t="s">
        <v>45</v>
      </c>
      <c r="D9" s="1">
        <v>2</v>
      </c>
      <c r="E9" s="1">
        <v>2</v>
      </c>
      <c r="F9" s="1">
        <v>1</v>
      </c>
      <c r="G9" s="1">
        <v>1</v>
      </c>
      <c r="H9" s="1">
        <v>2</v>
      </c>
      <c r="I9" s="1">
        <v>1</v>
      </c>
      <c r="J9" s="9">
        <f>SUM(D9:I9)</f>
        <v>9</v>
      </c>
      <c r="K9" s="10">
        <f>AVERAGE(J9/6)</f>
        <v>1.5</v>
      </c>
      <c r="L9" s="7" t="str">
        <f>IF(D9="","",VLOOKUP(K9,$J$68:$K$70,2,TRUE))</f>
        <v>І ур</v>
      </c>
    </row>
    <row r="10" spans="1:13" x14ac:dyDescent="0.25">
      <c r="B10" s="1">
        <v>2</v>
      </c>
      <c r="C10" s="1" t="s">
        <v>46</v>
      </c>
      <c r="D10" s="1">
        <v>2</v>
      </c>
      <c r="E10" s="1">
        <v>2</v>
      </c>
      <c r="F10" s="1">
        <v>1</v>
      </c>
      <c r="G10" s="1">
        <v>1</v>
      </c>
      <c r="H10" s="1">
        <v>2</v>
      </c>
      <c r="I10" s="1">
        <v>2</v>
      </c>
      <c r="J10" s="9">
        <v>9</v>
      </c>
      <c r="K10" s="10">
        <v>1.5</v>
      </c>
      <c r="L10" s="7" t="str">
        <f>IF(D10="","",VLOOKUP(K10,$J$68:$K$70,2,TRUE))</f>
        <v>І ур</v>
      </c>
    </row>
    <row r="11" spans="1:13" x14ac:dyDescent="0.25">
      <c r="B11" s="1">
        <v>3</v>
      </c>
      <c r="C11" s="1" t="s">
        <v>47</v>
      </c>
      <c r="D11" s="1">
        <v>2</v>
      </c>
      <c r="E11" s="1">
        <v>2</v>
      </c>
      <c r="F11" s="1">
        <v>1</v>
      </c>
      <c r="G11" s="1">
        <v>1</v>
      </c>
      <c r="H11" s="1">
        <v>2</v>
      </c>
      <c r="I11" s="1">
        <v>1</v>
      </c>
      <c r="J11" s="9">
        <f t="shared" ref="J11" si="0">SUM(D11:I11)</f>
        <v>9</v>
      </c>
      <c r="K11" s="10">
        <f t="shared" ref="K11" si="1">AVERAGE(J11/6)</f>
        <v>1.5</v>
      </c>
      <c r="L11" s="7" t="str">
        <f>IF(D11="","",VLOOKUP(K11,$J$68:$K$70,2,TRUE))</f>
        <v>І ур</v>
      </c>
    </row>
    <row r="12" spans="1:13" x14ac:dyDescent="0.25">
      <c r="B12" s="23"/>
      <c r="C12" s="23"/>
      <c r="D12" s="28"/>
      <c r="E12" s="29"/>
      <c r="F12" s="29"/>
      <c r="G12" s="29"/>
      <c r="H12" s="29"/>
      <c r="I12" s="29"/>
      <c r="J12" s="30"/>
      <c r="K12" s="1" t="s">
        <v>9</v>
      </c>
      <c r="L12" s="5" t="s">
        <v>8</v>
      </c>
    </row>
    <row r="13" spans="1:13" x14ac:dyDescent="0.25">
      <c r="B13" s="23"/>
      <c r="C13" s="23"/>
      <c r="D13" s="25" t="s">
        <v>13</v>
      </c>
      <c r="E13" s="26"/>
      <c r="F13" s="26"/>
      <c r="G13" s="26"/>
      <c r="H13" s="26"/>
      <c r="I13" s="26"/>
      <c r="J13" s="27"/>
      <c r="K13" s="4">
        <f>COUNTA(C9:C11)</f>
        <v>3</v>
      </c>
      <c r="L13" s="4">
        <v>100</v>
      </c>
    </row>
    <row r="14" spans="1:13" x14ac:dyDescent="0.25">
      <c r="B14" s="23"/>
      <c r="C14" s="23"/>
      <c r="D14" s="22" t="s">
        <v>14</v>
      </c>
      <c r="E14" s="22"/>
      <c r="F14" s="22"/>
      <c r="G14" s="22"/>
      <c r="H14" s="22"/>
      <c r="I14" s="22"/>
      <c r="J14" s="22"/>
      <c r="K14" s="6">
        <f>COUNTIF(L9:L11,"І ур")</f>
        <v>3</v>
      </c>
      <c r="L14" s="2">
        <f>(K14/K13)*100</f>
        <v>100</v>
      </c>
    </row>
    <row r="15" spans="1:13" x14ac:dyDescent="0.25">
      <c r="B15" s="23"/>
      <c r="C15" s="23"/>
      <c r="D15" s="22" t="s">
        <v>15</v>
      </c>
      <c r="E15" s="22"/>
      <c r="F15" s="22"/>
      <c r="G15" s="22"/>
      <c r="H15" s="22"/>
      <c r="I15" s="22"/>
      <c r="J15" s="22"/>
      <c r="K15" s="6">
        <f>COUNTIF(L9:L11,"ІІ ур")</f>
        <v>0</v>
      </c>
      <c r="L15" s="2">
        <f>(K15/K13)*100</f>
        <v>0</v>
      </c>
    </row>
    <row r="16" spans="1:13" x14ac:dyDescent="0.25">
      <c r="B16" s="24"/>
      <c r="C16" s="24"/>
      <c r="D16" s="22" t="s">
        <v>16</v>
      </c>
      <c r="E16" s="22"/>
      <c r="F16" s="22"/>
      <c r="G16" s="22"/>
      <c r="H16" s="22"/>
      <c r="I16" s="22"/>
      <c r="J16" s="22"/>
      <c r="K16" s="6">
        <f>COUNTIF(L9:L11,"ІІІ ур")</f>
        <v>0</v>
      </c>
      <c r="L16" s="2">
        <f>(K16/K13)*100</f>
        <v>0</v>
      </c>
    </row>
    <row r="68" spans="10:11" x14ac:dyDescent="0.25">
      <c r="J68" s="3">
        <v>1</v>
      </c>
      <c r="K68" s="3" t="s">
        <v>10</v>
      </c>
    </row>
    <row r="69" spans="10:11" x14ac:dyDescent="0.25">
      <c r="J69" s="3">
        <v>1.6</v>
      </c>
      <c r="K69" s="3" t="s">
        <v>11</v>
      </c>
    </row>
    <row r="70" spans="10:11" x14ac:dyDescent="0.25">
      <c r="J70" s="3">
        <v>2.6</v>
      </c>
      <c r="K70" s="3" t="s">
        <v>12</v>
      </c>
    </row>
  </sheetData>
  <mergeCells count="17">
    <mergeCell ref="D15:J15"/>
    <mergeCell ref="D16:J16"/>
    <mergeCell ref="B12:B16"/>
    <mergeCell ref="C12:C16"/>
    <mergeCell ref="D13:J13"/>
    <mergeCell ref="D12:J12"/>
    <mergeCell ref="D14:J14"/>
    <mergeCell ref="A2:M2"/>
    <mergeCell ref="A3:M3"/>
    <mergeCell ref="A4:M4"/>
    <mergeCell ref="B6:L6"/>
    <mergeCell ref="B7:B8"/>
    <mergeCell ref="C7:C8"/>
    <mergeCell ref="J7:J8"/>
    <mergeCell ref="K7:K8"/>
    <mergeCell ref="L7:L8"/>
    <mergeCell ref="D7:I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75"/>
  <sheetViews>
    <sheetView topLeftCell="A4" zoomScale="80" zoomScaleNormal="80" workbookViewId="0">
      <selection activeCell="S8" sqref="S8"/>
    </sheetView>
  </sheetViews>
  <sheetFormatPr defaultRowHeight="15" x14ac:dyDescent="0.25"/>
  <cols>
    <col min="2" max="2" width="5" customWidth="1"/>
    <col min="3" max="3" width="29.7109375" customWidth="1"/>
    <col min="4" max="4" width="6.28515625" customWidth="1"/>
    <col min="5" max="5" width="12.5703125" customWidth="1"/>
    <col min="6" max="6" width="7.7109375" customWidth="1"/>
    <col min="7" max="7" width="5.5703125" customWidth="1"/>
    <col min="8" max="8" width="9.28515625" customWidth="1"/>
    <col min="9" max="9" width="7.85546875" customWidth="1"/>
    <col min="10" max="10" width="5.5703125" customWidth="1"/>
    <col min="11" max="11" width="12.140625" customWidth="1"/>
    <col min="14" max="14" width="11.28515625" customWidth="1"/>
  </cols>
  <sheetData>
    <row r="2" spans="1:15" x14ac:dyDescent="0.25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5">
      <c r="A3" s="11" t="s">
        <v>41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25">
      <c r="A4" s="11" t="s">
        <v>43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6" spans="1:15" x14ac:dyDescent="0.25">
      <c r="B6" s="12" t="s">
        <v>1</v>
      </c>
      <c r="C6" s="12"/>
      <c r="D6" s="13"/>
      <c r="E6" s="13"/>
      <c r="F6" s="13"/>
      <c r="G6" s="13"/>
      <c r="H6" s="13"/>
      <c r="I6" s="13"/>
      <c r="J6" s="13"/>
      <c r="K6" s="13"/>
      <c r="L6" s="12"/>
      <c r="M6" s="12"/>
      <c r="N6" s="12"/>
    </row>
    <row r="7" spans="1:15" ht="15" customHeight="1" x14ac:dyDescent="0.25">
      <c r="B7" s="14" t="s">
        <v>2</v>
      </c>
      <c r="C7" s="15" t="s">
        <v>3</v>
      </c>
      <c r="D7" s="20" t="s">
        <v>4</v>
      </c>
      <c r="E7" s="21"/>
      <c r="F7" s="21"/>
      <c r="G7" s="21"/>
      <c r="H7" s="21"/>
      <c r="I7" s="21"/>
      <c r="J7" s="21"/>
      <c r="K7" s="21"/>
      <c r="L7" s="16" t="s">
        <v>5</v>
      </c>
      <c r="M7" s="18" t="s">
        <v>6</v>
      </c>
      <c r="N7" s="19" t="s">
        <v>7</v>
      </c>
    </row>
    <row r="8" spans="1:15" ht="225" customHeight="1" x14ac:dyDescent="0.25">
      <c r="B8" s="14"/>
      <c r="C8" s="14"/>
      <c r="D8" s="8" t="s">
        <v>25</v>
      </c>
      <c r="E8" s="8" t="s">
        <v>26</v>
      </c>
      <c r="F8" s="8" t="s">
        <v>27</v>
      </c>
      <c r="G8" s="8" t="s">
        <v>28</v>
      </c>
      <c r="H8" s="8" t="s">
        <v>29</v>
      </c>
      <c r="I8" s="8" t="s">
        <v>30</v>
      </c>
      <c r="J8" s="8" t="s">
        <v>31</v>
      </c>
      <c r="K8" s="8" t="s">
        <v>32</v>
      </c>
      <c r="L8" s="17"/>
      <c r="M8" s="18"/>
      <c r="N8" s="19"/>
    </row>
    <row r="9" spans="1:15" x14ac:dyDescent="0.25">
      <c r="B9" s="1">
        <v>1</v>
      </c>
      <c r="C9" s="1" t="s">
        <v>45</v>
      </c>
      <c r="D9" s="1">
        <v>2</v>
      </c>
      <c r="E9" s="1">
        <v>2</v>
      </c>
      <c r="F9" s="1">
        <v>2</v>
      </c>
      <c r="G9" s="1">
        <v>1</v>
      </c>
      <c r="H9" s="1">
        <v>2</v>
      </c>
      <c r="I9" s="1">
        <v>2</v>
      </c>
      <c r="J9" s="1">
        <v>1</v>
      </c>
      <c r="K9" s="1">
        <v>1</v>
      </c>
      <c r="L9" s="9">
        <f>SUM(D9:K9)</f>
        <v>13</v>
      </c>
      <c r="M9" s="10">
        <f>AVERAGE(L9/8)</f>
        <v>1.625</v>
      </c>
      <c r="N9" s="7" t="str">
        <f>IF(J9="","",VLOOKUP(M9,$J$68:$K$70,2,TRUE))</f>
        <v>ІІ ур</v>
      </c>
    </row>
    <row r="10" spans="1:15" x14ac:dyDescent="0.25">
      <c r="B10" s="1">
        <v>2</v>
      </c>
      <c r="C10" s="1" t="s">
        <v>46</v>
      </c>
      <c r="D10" s="1">
        <v>2</v>
      </c>
      <c r="E10" s="1">
        <v>2</v>
      </c>
      <c r="F10" s="1">
        <v>2</v>
      </c>
      <c r="G10" s="1">
        <v>1</v>
      </c>
      <c r="H10" s="1">
        <v>2</v>
      </c>
      <c r="I10" s="1">
        <v>2</v>
      </c>
      <c r="J10" s="1">
        <v>1</v>
      </c>
      <c r="K10" s="1">
        <v>1</v>
      </c>
      <c r="L10" s="9">
        <v>13</v>
      </c>
      <c r="M10" s="10">
        <v>1.625</v>
      </c>
      <c r="N10" s="7" t="str">
        <f>IF(J10="","",VLOOKUP(M10,$J$68:$K$70,2,TRUE))</f>
        <v>ІІ ур</v>
      </c>
    </row>
    <row r="11" spans="1:15" x14ac:dyDescent="0.25">
      <c r="B11" s="1">
        <v>3</v>
      </c>
      <c r="C11" s="1" t="s">
        <v>47</v>
      </c>
      <c r="D11" s="1">
        <v>2</v>
      </c>
      <c r="E11" s="1">
        <v>2</v>
      </c>
      <c r="F11" s="1">
        <v>2</v>
      </c>
      <c r="G11" s="1">
        <v>2</v>
      </c>
      <c r="H11" s="1">
        <v>1</v>
      </c>
      <c r="I11" s="1">
        <v>2</v>
      </c>
      <c r="J11" s="1">
        <v>2</v>
      </c>
      <c r="K11" s="1">
        <v>2</v>
      </c>
      <c r="L11" s="9">
        <f t="shared" ref="L11" si="0">SUM(D11:K11)</f>
        <v>15</v>
      </c>
      <c r="M11" s="10">
        <f t="shared" ref="M11" si="1">AVERAGE(L11/8)</f>
        <v>1.875</v>
      </c>
      <c r="N11" s="7" t="str">
        <f>IF(J11="","",VLOOKUP(M11,$J$68:$K$70,2,TRUE))</f>
        <v>ІІ ур</v>
      </c>
    </row>
    <row r="12" spans="1:15" x14ac:dyDescent="0.25">
      <c r="B12" s="23"/>
      <c r="C12" s="23"/>
      <c r="D12" s="28"/>
      <c r="E12" s="29"/>
      <c r="F12" s="29"/>
      <c r="G12" s="29"/>
      <c r="H12" s="29"/>
      <c r="I12" s="29"/>
      <c r="J12" s="29"/>
      <c r="K12" s="29"/>
      <c r="L12" s="30"/>
      <c r="M12" s="1" t="s">
        <v>9</v>
      </c>
      <c r="N12" s="5" t="s">
        <v>8</v>
      </c>
    </row>
    <row r="13" spans="1:15" x14ac:dyDescent="0.25">
      <c r="B13" s="23"/>
      <c r="C13" s="23"/>
      <c r="D13" s="25" t="s">
        <v>13</v>
      </c>
      <c r="E13" s="26"/>
      <c r="F13" s="26"/>
      <c r="G13" s="26"/>
      <c r="H13" s="26"/>
      <c r="I13" s="26"/>
      <c r="J13" s="26"/>
      <c r="K13" s="26"/>
      <c r="L13" s="27"/>
      <c r="M13" s="4">
        <f>COUNTA(C9:C11)</f>
        <v>3</v>
      </c>
      <c r="N13" s="4">
        <v>100</v>
      </c>
    </row>
    <row r="14" spans="1:15" x14ac:dyDescent="0.25">
      <c r="B14" s="23"/>
      <c r="C14" s="23"/>
      <c r="D14" s="22" t="s">
        <v>17</v>
      </c>
      <c r="E14" s="22"/>
      <c r="F14" s="22"/>
      <c r="G14" s="22"/>
      <c r="H14" s="22"/>
      <c r="I14" s="22"/>
      <c r="J14" s="22"/>
      <c r="K14" s="22"/>
      <c r="L14" s="22"/>
      <c r="M14" s="6">
        <f>COUNTIF(N9:N11,"І ур")</f>
        <v>0</v>
      </c>
      <c r="N14" s="2">
        <f>(M14/M13)*100</f>
        <v>0</v>
      </c>
    </row>
    <row r="15" spans="1:15" x14ac:dyDescent="0.25">
      <c r="B15" s="23"/>
      <c r="C15" s="23"/>
      <c r="D15" s="22" t="s">
        <v>15</v>
      </c>
      <c r="E15" s="22"/>
      <c r="F15" s="22"/>
      <c r="G15" s="22"/>
      <c r="H15" s="22"/>
      <c r="I15" s="22"/>
      <c r="J15" s="22"/>
      <c r="K15" s="22"/>
      <c r="L15" s="22"/>
      <c r="M15" s="6">
        <f>COUNTIF(N9:N11,"ІІ ур")</f>
        <v>3</v>
      </c>
      <c r="N15" s="2">
        <f>(M15/M13)*100</f>
        <v>100</v>
      </c>
    </row>
    <row r="16" spans="1:15" x14ac:dyDescent="0.25">
      <c r="B16" s="24"/>
      <c r="C16" s="24"/>
      <c r="D16" s="22" t="s">
        <v>16</v>
      </c>
      <c r="E16" s="22"/>
      <c r="F16" s="22"/>
      <c r="G16" s="22"/>
      <c r="H16" s="22"/>
      <c r="I16" s="22"/>
      <c r="J16" s="22"/>
      <c r="K16" s="22"/>
      <c r="L16" s="22"/>
      <c r="M16" s="6">
        <f>COUNTIF(N9:N11,"ІІІ ур")</f>
        <v>0</v>
      </c>
      <c r="N16" s="2">
        <f>(M16/M13)*100</f>
        <v>0</v>
      </c>
    </row>
    <row r="68" spans="10:11" x14ac:dyDescent="0.25">
      <c r="J68" s="3">
        <v>1</v>
      </c>
      <c r="K68" s="3" t="s">
        <v>10</v>
      </c>
    </row>
    <row r="69" spans="10:11" x14ac:dyDescent="0.25">
      <c r="J69" s="3">
        <v>1.6</v>
      </c>
      <c r="K69" s="3" t="s">
        <v>11</v>
      </c>
    </row>
    <row r="70" spans="10:11" x14ac:dyDescent="0.25">
      <c r="J70" s="3">
        <v>2.6</v>
      </c>
      <c r="K70" s="3" t="s">
        <v>12</v>
      </c>
    </row>
    <row r="73" spans="10:11" x14ac:dyDescent="0.25">
      <c r="J73" s="3"/>
      <c r="K73" s="3"/>
    </row>
    <row r="74" spans="10:11" x14ac:dyDescent="0.25">
      <c r="J74" s="3"/>
      <c r="K74" s="3"/>
    </row>
    <row r="75" spans="10:11" x14ac:dyDescent="0.25">
      <c r="J75" s="3"/>
      <c r="K75" s="3"/>
    </row>
  </sheetData>
  <mergeCells count="17">
    <mergeCell ref="D15:L15"/>
    <mergeCell ref="D16:L16"/>
    <mergeCell ref="B12:B16"/>
    <mergeCell ref="C12:C16"/>
    <mergeCell ref="D13:L13"/>
    <mergeCell ref="D12:L12"/>
    <mergeCell ref="D14:L14"/>
    <mergeCell ref="A2:O2"/>
    <mergeCell ref="A3:O3"/>
    <mergeCell ref="A4:O4"/>
    <mergeCell ref="B6:N6"/>
    <mergeCell ref="B7:B8"/>
    <mergeCell ref="C7:C8"/>
    <mergeCell ref="L7:L8"/>
    <mergeCell ref="M7:M8"/>
    <mergeCell ref="N7:N8"/>
    <mergeCell ref="D7:K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75"/>
  <sheetViews>
    <sheetView tabSelected="1" topLeftCell="A8" zoomScale="90" zoomScaleNormal="90" workbookViewId="0">
      <selection activeCell="P12" sqref="P12"/>
    </sheetView>
  </sheetViews>
  <sheetFormatPr defaultRowHeight="15" x14ac:dyDescent="0.25"/>
  <cols>
    <col min="2" max="2" width="4.7109375" customWidth="1"/>
    <col min="3" max="3" width="30.85546875" customWidth="1"/>
    <col min="4" max="4" width="4.7109375" customWidth="1"/>
    <col min="5" max="5" width="8.28515625" customWidth="1"/>
    <col min="6" max="6" width="5.85546875" customWidth="1"/>
    <col min="7" max="7" width="6.140625" customWidth="1"/>
    <col min="8" max="8" width="5.85546875" customWidth="1"/>
    <col min="9" max="9" width="5.28515625" customWidth="1"/>
    <col min="10" max="10" width="5.85546875" customWidth="1"/>
    <col min="13" max="13" width="11.5703125" customWidth="1"/>
  </cols>
  <sheetData>
    <row r="2" spans="1:14" x14ac:dyDescent="0.25">
      <c r="A2" s="11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x14ac:dyDescent="0.25">
      <c r="A3" s="11" t="s">
        <v>40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x14ac:dyDescent="0.25">
      <c r="A4" s="11" t="s">
        <v>44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6" spans="1:14" x14ac:dyDescent="0.25">
      <c r="B6" s="12" t="s">
        <v>1</v>
      </c>
      <c r="C6" s="12"/>
      <c r="D6" s="13"/>
      <c r="E6" s="13"/>
      <c r="F6" s="13"/>
      <c r="G6" s="13"/>
      <c r="H6" s="13"/>
      <c r="I6" s="13"/>
      <c r="J6" s="13"/>
      <c r="K6" s="12"/>
      <c r="L6" s="12"/>
      <c r="M6" s="12"/>
    </row>
    <row r="7" spans="1:14" ht="38.25" customHeight="1" x14ac:dyDescent="0.25">
      <c r="B7" s="14" t="s">
        <v>2</v>
      </c>
      <c r="C7" s="15" t="s">
        <v>3</v>
      </c>
      <c r="D7" s="20" t="s">
        <v>4</v>
      </c>
      <c r="E7" s="21"/>
      <c r="F7" s="21"/>
      <c r="G7" s="21"/>
      <c r="H7" s="21"/>
      <c r="I7" s="21"/>
      <c r="J7" s="21"/>
      <c r="K7" s="16" t="s">
        <v>5</v>
      </c>
      <c r="L7" s="18" t="s">
        <v>6</v>
      </c>
      <c r="M7" s="19" t="s">
        <v>7</v>
      </c>
    </row>
    <row r="8" spans="1:14" ht="225" customHeight="1" x14ac:dyDescent="0.25">
      <c r="B8" s="14"/>
      <c r="C8" s="14"/>
      <c r="D8" s="8" t="s">
        <v>33</v>
      </c>
      <c r="E8" s="8" t="s">
        <v>34</v>
      </c>
      <c r="F8" s="8" t="s">
        <v>35</v>
      </c>
      <c r="G8" s="8" t="s">
        <v>36</v>
      </c>
      <c r="H8" s="8" t="s">
        <v>37</v>
      </c>
      <c r="I8" s="8" t="s">
        <v>38</v>
      </c>
      <c r="J8" s="8" t="s">
        <v>39</v>
      </c>
      <c r="K8" s="17"/>
      <c r="L8" s="18"/>
      <c r="M8" s="19"/>
    </row>
    <row r="9" spans="1:14" x14ac:dyDescent="0.25">
      <c r="B9" s="1">
        <v>1</v>
      </c>
      <c r="C9" s="1" t="s">
        <v>45</v>
      </c>
      <c r="D9" s="1">
        <v>3</v>
      </c>
      <c r="E9" s="1">
        <v>3</v>
      </c>
      <c r="F9" s="1">
        <v>3</v>
      </c>
      <c r="G9" s="1">
        <v>3</v>
      </c>
      <c r="H9" s="1">
        <v>3</v>
      </c>
      <c r="I9" s="1">
        <v>3</v>
      </c>
      <c r="J9" s="1">
        <v>3</v>
      </c>
      <c r="K9" s="9">
        <f>SUM(D9:J9)</f>
        <v>21</v>
      </c>
      <c r="L9" s="10">
        <f>AVERAGE(K9/7)</f>
        <v>3</v>
      </c>
      <c r="M9" s="7" t="str">
        <f>IF(I9="","",VLOOKUP(L9,$J$68:$K$70,2,TRUE))</f>
        <v>ІІІ ур</v>
      </c>
    </row>
    <row r="10" spans="1:14" x14ac:dyDescent="0.25">
      <c r="B10" s="1">
        <v>2</v>
      </c>
      <c r="C10" s="1" t="s">
        <v>46</v>
      </c>
      <c r="D10" s="1">
        <v>3</v>
      </c>
      <c r="E10" s="1">
        <v>3</v>
      </c>
      <c r="F10" s="1">
        <v>3</v>
      </c>
      <c r="G10" s="1">
        <v>3</v>
      </c>
      <c r="H10" s="1">
        <v>3</v>
      </c>
      <c r="I10" s="1">
        <v>3</v>
      </c>
      <c r="J10" s="1">
        <v>3</v>
      </c>
      <c r="K10" s="9">
        <v>21</v>
      </c>
      <c r="L10" s="10">
        <v>3</v>
      </c>
      <c r="M10" s="7" t="str">
        <f>IF(I10="","",VLOOKUP(L10,$J$68:$K$70,2,TRUE))</f>
        <v>ІІІ ур</v>
      </c>
    </row>
    <row r="11" spans="1:14" x14ac:dyDescent="0.25">
      <c r="B11" s="1">
        <v>3</v>
      </c>
      <c r="C11" s="1" t="s">
        <v>47</v>
      </c>
      <c r="D11" s="1">
        <v>3</v>
      </c>
      <c r="E11" s="1">
        <v>3</v>
      </c>
      <c r="F11" s="1">
        <v>3</v>
      </c>
      <c r="G11" s="1">
        <v>3</v>
      </c>
      <c r="H11" s="1">
        <v>3</v>
      </c>
      <c r="I11" s="1">
        <v>3</v>
      </c>
      <c r="J11" s="1">
        <v>3</v>
      </c>
      <c r="K11" s="9">
        <f t="shared" ref="K11" si="0">SUM(D11:J11)</f>
        <v>21</v>
      </c>
      <c r="L11" s="10">
        <f t="shared" ref="L11" si="1">AVERAGE(K11/7)</f>
        <v>3</v>
      </c>
      <c r="M11" s="7" t="str">
        <f>IF(I11="","",VLOOKUP(L11,$J$68:$K$70,2,TRUE))</f>
        <v>ІІІ ур</v>
      </c>
    </row>
    <row r="12" spans="1:14" x14ac:dyDescent="0.25">
      <c r="B12" s="23"/>
      <c r="C12" s="23"/>
      <c r="D12" s="28"/>
      <c r="E12" s="29"/>
      <c r="F12" s="29"/>
      <c r="G12" s="29"/>
      <c r="H12" s="29"/>
      <c r="I12" s="29"/>
      <c r="J12" s="29"/>
      <c r="K12" s="30"/>
      <c r="L12" s="1" t="s">
        <v>9</v>
      </c>
      <c r="M12" s="5" t="s">
        <v>8</v>
      </c>
    </row>
    <row r="13" spans="1:14" x14ac:dyDescent="0.25">
      <c r="B13" s="23"/>
      <c r="C13" s="23"/>
      <c r="D13" s="25" t="s">
        <v>13</v>
      </c>
      <c r="E13" s="26"/>
      <c r="F13" s="26"/>
      <c r="G13" s="26"/>
      <c r="H13" s="26"/>
      <c r="I13" s="26"/>
      <c r="J13" s="26"/>
      <c r="K13" s="27"/>
      <c r="L13" s="4">
        <f>COUNTA(C9:C11)</f>
        <v>3</v>
      </c>
      <c r="M13" s="4">
        <v>100</v>
      </c>
    </row>
    <row r="14" spans="1:14" x14ac:dyDescent="0.25">
      <c r="B14" s="23"/>
      <c r="C14" s="23"/>
      <c r="D14" s="22" t="s">
        <v>17</v>
      </c>
      <c r="E14" s="22"/>
      <c r="F14" s="22"/>
      <c r="G14" s="22"/>
      <c r="H14" s="22"/>
      <c r="I14" s="22"/>
      <c r="J14" s="22"/>
      <c r="K14" s="22"/>
      <c r="L14" s="6">
        <f>COUNTIF(M9:M11,"І ур")</f>
        <v>0</v>
      </c>
      <c r="M14" s="2">
        <f>(L14/L13)*100</f>
        <v>0</v>
      </c>
    </row>
    <row r="15" spans="1:14" x14ac:dyDescent="0.25">
      <c r="B15" s="23"/>
      <c r="C15" s="23"/>
      <c r="D15" s="22" t="s">
        <v>15</v>
      </c>
      <c r="E15" s="22"/>
      <c r="F15" s="22"/>
      <c r="G15" s="22"/>
      <c r="H15" s="22"/>
      <c r="I15" s="22"/>
      <c r="J15" s="22"/>
      <c r="K15" s="22"/>
      <c r="L15" s="6">
        <f>COUNTIF(M9:M11,"ІІ ур")</f>
        <v>0</v>
      </c>
      <c r="M15" s="2">
        <f>(L15/L13)*100</f>
        <v>0</v>
      </c>
    </row>
    <row r="16" spans="1:14" x14ac:dyDescent="0.25">
      <c r="B16" s="24"/>
      <c r="C16" s="24"/>
      <c r="D16" s="22" t="s">
        <v>16</v>
      </c>
      <c r="E16" s="22"/>
      <c r="F16" s="22"/>
      <c r="G16" s="22"/>
      <c r="H16" s="22"/>
      <c r="I16" s="22"/>
      <c r="J16" s="22"/>
      <c r="K16" s="22"/>
      <c r="L16" s="6">
        <f>COUNTIF(M9:M11,"ІІІ ур")</f>
        <v>3</v>
      </c>
      <c r="M16" s="2">
        <f>(L16/L13)*100</f>
        <v>100</v>
      </c>
    </row>
    <row r="68" spans="10:11" x14ac:dyDescent="0.25">
      <c r="J68" s="3">
        <v>1</v>
      </c>
      <c r="K68" s="3" t="s">
        <v>10</v>
      </c>
    </row>
    <row r="69" spans="10:11" x14ac:dyDescent="0.25">
      <c r="J69" s="3">
        <v>1.6</v>
      </c>
      <c r="K69" s="3" t="s">
        <v>11</v>
      </c>
    </row>
    <row r="70" spans="10:11" x14ac:dyDescent="0.25">
      <c r="J70" s="3">
        <v>2.6</v>
      </c>
      <c r="K70" s="3" t="s">
        <v>12</v>
      </c>
    </row>
    <row r="73" spans="10:11" x14ac:dyDescent="0.25">
      <c r="J73" s="3"/>
    </row>
    <row r="74" spans="10:11" x14ac:dyDescent="0.25">
      <c r="J74" s="3"/>
    </row>
    <row r="75" spans="10:11" x14ac:dyDescent="0.25">
      <c r="J75" s="3"/>
    </row>
  </sheetData>
  <mergeCells count="17">
    <mergeCell ref="D15:K15"/>
    <mergeCell ref="D16:K16"/>
    <mergeCell ref="B12:B16"/>
    <mergeCell ref="C12:C16"/>
    <mergeCell ref="D13:K13"/>
    <mergeCell ref="D12:K12"/>
    <mergeCell ref="D14:K14"/>
    <mergeCell ref="A2:N2"/>
    <mergeCell ref="A3:N3"/>
    <mergeCell ref="A4:N4"/>
    <mergeCell ref="B6:M6"/>
    <mergeCell ref="B7:B8"/>
    <mergeCell ref="C7:C8"/>
    <mergeCell ref="K7:K8"/>
    <mergeCell ref="L7:L8"/>
    <mergeCell ref="M7:M8"/>
    <mergeCell ref="D7:J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от 4-х старт</vt:lpstr>
      <vt:lpstr>от 4-х промежуток</vt:lpstr>
      <vt:lpstr>от 4-х итог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2023-09-07T12:31:58Z</dcterms:modified>
</cp:coreProperties>
</file>