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6856.34649\"/>
    </mc:Choice>
  </mc:AlternateContent>
  <bookViews>
    <workbookView xWindow="240" yWindow="60" windowWidth="20115" windowHeight="8010" activeTab="5"/>
  </bookViews>
  <sheets>
    <sheet name="старт" sheetId="35" r:id="rId1"/>
    <sheet name="промежут" sheetId="34" r:id="rId2"/>
    <sheet name="итог" sheetId="33" r:id="rId3"/>
    <sheet name="Дмитриев" sheetId="1" r:id="rId4"/>
    <sheet name="исакова " sheetId="2" r:id="rId5"/>
    <sheet name="карлова" sheetId="3" r:id="rId6"/>
    <sheet name="Ушаков" sheetId="4" r:id="rId7"/>
    <sheet name="Лист15" sheetId="15" r:id="rId8"/>
    <sheet name="Лист1" sheetId="36" r:id="rId9"/>
    <sheet name="Лист16" sheetId="16" r:id="rId10"/>
    <sheet name="Лист17" sheetId="17" r:id="rId11"/>
    <sheet name="Лист18" sheetId="18" r:id="rId12"/>
    <sheet name="Лист19" sheetId="19" r:id="rId13"/>
    <sheet name="Лист20" sheetId="20" r:id="rId14"/>
    <sheet name="Лист21" sheetId="21" r:id="rId15"/>
    <sheet name="Лист22" sheetId="22" r:id="rId16"/>
    <sheet name="Лист23" sheetId="23" r:id="rId17"/>
    <sheet name="Лист24" sheetId="24" r:id="rId18"/>
    <sheet name="Лист25" sheetId="25" r:id="rId19"/>
    <sheet name="Лист26" sheetId="26" r:id="rId20"/>
    <sheet name="Лист27" sheetId="27" r:id="rId21"/>
    <sheet name="Лист28" sheetId="28" r:id="rId22"/>
    <sheet name="Лист29" sheetId="29" r:id="rId23"/>
    <sheet name="Лист30" sheetId="30" r:id="rId24"/>
  </sheets>
  <calcPr calcId="162913"/>
</workbook>
</file>

<file path=xl/calcChain.xml><?xml version="1.0" encoding="utf-8"?>
<calcChain xmlns="http://schemas.openxmlformats.org/spreadsheetml/2006/main">
  <c r="H19" i="1" l="1"/>
  <c r="F11" i="1" s="1"/>
  <c r="K12" i="33" l="1"/>
  <c r="L12" i="33" s="1"/>
  <c r="J12" i="33"/>
  <c r="K11" i="33"/>
  <c r="L11" i="33" s="1"/>
  <c r="J11" i="33"/>
  <c r="K10" i="33"/>
  <c r="J10" i="33"/>
  <c r="K12" i="34"/>
  <c r="L12" i="34" s="1"/>
  <c r="J12" i="34"/>
  <c r="K11" i="34"/>
  <c r="L11" i="34" s="1"/>
  <c r="J11" i="34"/>
  <c r="K10" i="34"/>
  <c r="J10" i="34"/>
  <c r="K13" i="35"/>
  <c r="L13" i="35" s="1"/>
  <c r="J13" i="35"/>
  <c r="K12" i="35"/>
  <c r="L12" i="35" s="1"/>
  <c r="J12" i="35"/>
  <c r="K11" i="35"/>
  <c r="L11" i="35" s="1"/>
  <c r="J11" i="35"/>
  <c r="K10" i="35"/>
  <c r="J10" i="35"/>
  <c r="H19" i="30" l="1"/>
  <c r="F11" i="30" s="1"/>
  <c r="G19" i="30"/>
  <c r="F10" i="30" s="1"/>
  <c r="F19" i="30"/>
  <c r="F9" i="30" s="1"/>
  <c r="E19" i="30"/>
  <c r="F8" i="30" s="1"/>
  <c r="D19" i="30"/>
  <c r="F7" i="30" s="1"/>
  <c r="H18" i="30"/>
  <c r="E11" i="30" s="1"/>
  <c r="G18" i="30"/>
  <c r="E10" i="30" s="1"/>
  <c r="F18" i="30"/>
  <c r="E9" i="30" s="1"/>
  <c r="E18" i="30"/>
  <c r="E8" i="30" s="1"/>
  <c r="D18" i="30"/>
  <c r="E7" i="30" s="1"/>
  <c r="H17" i="30"/>
  <c r="D11" i="30" s="1"/>
  <c r="G17" i="30"/>
  <c r="D10" i="30" s="1"/>
  <c r="F17" i="30"/>
  <c r="D9" i="30" s="1"/>
  <c r="E17" i="30"/>
  <c r="D8" i="30" s="1"/>
  <c r="D17" i="30"/>
  <c r="D7" i="30" s="1"/>
  <c r="H19" i="29"/>
  <c r="F11" i="29" s="1"/>
  <c r="G19" i="29"/>
  <c r="F10" i="29" s="1"/>
  <c r="F19" i="29"/>
  <c r="F9" i="29" s="1"/>
  <c r="E19" i="29"/>
  <c r="F8" i="29" s="1"/>
  <c r="D19" i="29"/>
  <c r="F7" i="29" s="1"/>
  <c r="H18" i="29"/>
  <c r="E11" i="29" s="1"/>
  <c r="G18" i="29"/>
  <c r="E10" i="29" s="1"/>
  <c r="F18" i="29"/>
  <c r="E9" i="29" s="1"/>
  <c r="E18" i="29"/>
  <c r="E8" i="29" s="1"/>
  <c r="D18" i="29"/>
  <c r="E7" i="29" s="1"/>
  <c r="H17" i="29"/>
  <c r="D11" i="29" s="1"/>
  <c r="G17" i="29"/>
  <c r="D10" i="29" s="1"/>
  <c r="F17" i="29"/>
  <c r="D9" i="29" s="1"/>
  <c r="E17" i="29"/>
  <c r="D8" i="29" s="1"/>
  <c r="D17" i="29"/>
  <c r="D7" i="29" s="1"/>
  <c r="H19" i="28"/>
  <c r="F11" i="28" s="1"/>
  <c r="G19" i="28"/>
  <c r="F10" i="28" s="1"/>
  <c r="F19" i="28"/>
  <c r="F9" i="28" s="1"/>
  <c r="E19" i="28"/>
  <c r="F8" i="28" s="1"/>
  <c r="D19" i="28"/>
  <c r="F7" i="28" s="1"/>
  <c r="H18" i="28"/>
  <c r="E11" i="28" s="1"/>
  <c r="G18" i="28"/>
  <c r="E10" i="28" s="1"/>
  <c r="F18" i="28"/>
  <c r="E9" i="28" s="1"/>
  <c r="E18" i="28"/>
  <c r="E8" i="28" s="1"/>
  <c r="D18" i="28"/>
  <c r="E7" i="28" s="1"/>
  <c r="H17" i="28"/>
  <c r="D11" i="28" s="1"/>
  <c r="G17" i="28"/>
  <c r="D10" i="28" s="1"/>
  <c r="F17" i="28"/>
  <c r="D9" i="28" s="1"/>
  <c r="E17" i="28"/>
  <c r="D8" i="28" s="1"/>
  <c r="D17" i="28"/>
  <c r="D7" i="28" s="1"/>
  <c r="H19" i="27"/>
  <c r="F11" i="27" s="1"/>
  <c r="G19" i="27"/>
  <c r="F10" i="27" s="1"/>
  <c r="F19" i="27"/>
  <c r="F9" i="27" s="1"/>
  <c r="E19" i="27"/>
  <c r="F8" i="27" s="1"/>
  <c r="D19" i="27"/>
  <c r="F7" i="27" s="1"/>
  <c r="H18" i="27"/>
  <c r="E11" i="27" s="1"/>
  <c r="G18" i="27"/>
  <c r="E10" i="27" s="1"/>
  <c r="F18" i="27"/>
  <c r="E9" i="27" s="1"/>
  <c r="E18" i="27"/>
  <c r="E8" i="27" s="1"/>
  <c r="D18" i="27"/>
  <c r="E7" i="27" s="1"/>
  <c r="H17" i="27"/>
  <c r="D11" i="27" s="1"/>
  <c r="G17" i="27"/>
  <c r="D10" i="27" s="1"/>
  <c r="F17" i="27"/>
  <c r="D9" i="27" s="1"/>
  <c r="E17" i="27"/>
  <c r="D8" i="27" s="1"/>
  <c r="D17" i="27"/>
  <c r="D7" i="27" s="1"/>
  <c r="H19" i="26"/>
  <c r="F11" i="26" s="1"/>
  <c r="G19" i="26"/>
  <c r="F10" i="26" s="1"/>
  <c r="F19" i="26"/>
  <c r="F9" i="26" s="1"/>
  <c r="E19" i="26"/>
  <c r="F8" i="26" s="1"/>
  <c r="D19" i="26"/>
  <c r="F7" i="26" s="1"/>
  <c r="H18" i="26"/>
  <c r="E11" i="26" s="1"/>
  <c r="G18" i="26"/>
  <c r="E10" i="26" s="1"/>
  <c r="F18" i="26"/>
  <c r="E9" i="26" s="1"/>
  <c r="E18" i="26"/>
  <c r="E8" i="26" s="1"/>
  <c r="D18" i="26"/>
  <c r="E7" i="26" s="1"/>
  <c r="H17" i="26"/>
  <c r="D11" i="26" s="1"/>
  <c r="G17" i="26"/>
  <c r="D10" i="26" s="1"/>
  <c r="F17" i="26"/>
  <c r="D9" i="26" s="1"/>
  <c r="E17" i="26"/>
  <c r="D8" i="26" s="1"/>
  <c r="D17" i="26"/>
  <c r="D7" i="26" s="1"/>
  <c r="H19" i="25"/>
  <c r="F11" i="25" s="1"/>
  <c r="G19" i="25"/>
  <c r="F10" i="25" s="1"/>
  <c r="F19" i="25"/>
  <c r="F9" i="25" s="1"/>
  <c r="E19" i="25"/>
  <c r="F8" i="25" s="1"/>
  <c r="D19" i="25"/>
  <c r="F7" i="25" s="1"/>
  <c r="H18" i="25"/>
  <c r="E11" i="25" s="1"/>
  <c r="G18" i="25"/>
  <c r="E10" i="25" s="1"/>
  <c r="F18" i="25"/>
  <c r="E9" i="25" s="1"/>
  <c r="E18" i="25"/>
  <c r="E8" i="25" s="1"/>
  <c r="D18" i="25"/>
  <c r="E7" i="25" s="1"/>
  <c r="H17" i="25"/>
  <c r="D11" i="25" s="1"/>
  <c r="G17" i="25"/>
  <c r="D10" i="25" s="1"/>
  <c r="F17" i="25"/>
  <c r="D9" i="25" s="1"/>
  <c r="E17" i="25"/>
  <c r="D8" i="25" s="1"/>
  <c r="D17" i="25"/>
  <c r="D7" i="25" s="1"/>
  <c r="H19" i="24"/>
  <c r="F11" i="24" s="1"/>
  <c r="G19" i="24"/>
  <c r="F10" i="24" s="1"/>
  <c r="F19" i="24"/>
  <c r="F9" i="24" s="1"/>
  <c r="E19" i="24"/>
  <c r="F8" i="24" s="1"/>
  <c r="D19" i="24"/>
  <c r="F7" i="24" s="1"/>
  <c r="H18" i="24"/>
  <c r="E11" i="24" s="1"/>
  <c r="G18" i="24"/>
  <c r="E10" i="24" s="1"/>
  <c r="F18" i="24"/>
  <c r="E9" i="24" s="1"/>
  <c r="E18" i="24"/>
  <c r="E8" i="24" s="1"/>
  <c r="D18" i="24"/>
  <c r="E7" i="24" s="1"/>
  <c r="H17" i="24"/>
  <c r="D11" i="24" s="1"/>
  <c r="G17" i="24"/>
  <c r="D10" i="24" s="1"/>
  <c r="F17" i="24"/>
  <c r="D9" i="24" s="1"/>
  <c r="E17" i="24"/>
  <c r="D8" i="24" s="1"/>
  <c r="D17" i="24"/>
  <c r="D7" i="24" s="1"/>
  <c r="H19" i="23"/>
  <c r="F11" i="23" s="1"/>
  <c r="G19" i="23"/>
  <c r="F10" i="23" s="1"/>
  <c r="F19" i="23"/>
  <c r="F9" i="23" s="1"/>
  <c r="E19" i="23"/>
  <c r="F8" i="23" s="1"/>
  <c r="D19" i="23"/>
  <c r="F7" i="23" s="1"/>
  <c r="H18" i="23"/>
  <c r="E11" i="23" s="1"/>
  <c r="G18" i="23"/>
  <c r="E10" i="23" s="1"/>
  <c r="F18" i="23"/>
  <c r="E9" i="23" s="1"/>
  <c r="E18" i="23"/>
  <c r="E8" i="23" s="1"/>
  <c r="D18" i="23"/>
  <c r="E7" i="23" s="1"/>
  <c r="H17" i="23"/>
  <c r="D11" i="23" s="1"/>
  <c r="G17" i="23"/>
  <c r="D10" i="23" s="1"/>
  <c r="F17" i="23"/>
  <c r="D9" i="23" s="1"/>
  <c r="E17" i="23"/>
  <c r="D8" i="23" s="1"/>
  <c r="D17" i="23"/>
  <c r="D7" i="23" s="1"/>
  <c r="H19" i="22"/>
  <c r="F11" i="22" s="1"/>
  <c r="G19" i="22"/>
  <c r="F10" i="22" s="1"/>
  <c r="F19" i="22"/>
  <c r="F9" i="22" s="1"/>
  <c r="E19" i="22"/>
  <c r="F8" i="22" s="1"/>
  <c r="D19" i="22"/>
  <c r="F7" i="22" s="1"/>
  <c r="H18" i="22"/>
  <c r="E11" i="22" s="1"/>
  <c r="G18" i="22"/>
  <c r="E10" i="22" s="1"/>
  <c r="F18" i="22"/>
  <c r="E9" i="22" s="1"/>
  <c r="E18" i="22"/>
  <c r="E8" i="22" s="1"/>
  <c r="D18" i="22"/>
  <c r="E7" i="22" s="1"/>
  <c r="H17" i="22"/>
  <c r="D11" i="22" s="1"/>
  <c r="G17" i="22"/>
  <c r="D10" i="22" s="1"/>
  <c r="F17" i="22"/>
  <c r="D9" i="22" s="1"/>
  <c r="E17" i="22"/>
  <c r="D8" i="22" s="1"/>
  <c r="D17" i="22"/>
  <c r="D7" i="22" s="1"/>
  <c r="H19" i="21"/>
  <c r="F11" i="21" s="1"/>
  <c r="G19" i="21"/>
  <c r="F10" i="21" s="1"/>
  <c r="F19" i="21"/>
  <c r="F9" i="21" s="1"/>
  <c r="E19" i="21"/>
  <c r="F8" i="21" s="1"/>
  <c r="D19" i="21"/>
  <c r="F7" i="21" s="1"/>
  <c r="H18" i="21"/>
  <c r="E11" i="21" s="1"/>
  <c r="G18" i="21"/>
  <c r="E10" i="21" s="1"/>
  <c r="F18" i="21"/>
  <c r="E9" i="21" s="1"/>
  <c r="E18" i="21"/>
  <c r="E8" i="21" s="1"/>
  <c r="D18" i="21"/>
  <c r="E7" i="21" s="1"/>
  <c r="H17" i="21"/>
  <c r="D11" i="21" s="1"/>
  <c r="G17" i="21"/>
  <c r="D10" i="21" s="1"/>
  <c r="F17" i="21"/>
  <c r="D9" i="21" s="1"/>
  <c r="E17" i="21"/>
  <c r="D8" i="21" s="1"/>
  <c r="D17" i="21"/>
  <c r="D7" i="21" s="1"/>
  <c r="H19" i="20"/>
  <c r="F11" i="20" s="1"/>
  <c r="G19" i="20"/>
  <c r="F10" i="20" s="1"/>
  <c r="F19" i="20"/>
  <c r="F9" i="20" s="1"/>
  <c r="E19" i="20"/>
  <c r="F8" i="20" s="1"/>
  <c r="D19" i="20"/>
  <c r="F7" i="20" s="1"/>
  <c r="H18" i="20"/>
  <c r="E11" i="20" s="1"/>
  <c r="G18" i="20"/>
  <c r="E10" i="20" s="1"/>
  <c r="F18" i="20"/>
  <c r="E9" i="20" s="1"/>
  <c r="E18" i="20"/>
  <c r="E8" i="20" s="1"/>
  <c r="D18" i="20"/>
  <c r="E7" i="20" s="1"/>
  <c r="H17" i="20"/>
  <c r="D11" i="20" s="1"/>
  <c r="G17" i="20"/>
  <c r="D10" i="20" s="1"/>
  <c r="F17" i="20"/>
  <c r="D9" i="20" s="1"/>
  <c r="E17" i="20"/>
  <c r="D8" i="20" s="1"/>
  <c r="D17" i="20"/>
  <c r="D7" i="20" s="1"/>
  <c r="H19" i="19"/>
  <c r="F11" i="19" s="1"/>
  <c r="G19" i="19"/>
  <c r="F10" i="19" s="1"/>
  <c r="F19" i="19"/>
  <c r="F9" i="19" s="1"/>
  <c r="E19" i="19"/>
  <c r="F8" i="19" s="1"/>
  <c r="D19" i="19"/>
  <c r="F7" i="19" s="1"/>
  <c r="H18" i="19"/>
  <c r="E11" i="19" s="1"/>
  <c r="G18" i="19"/>
  <c r="E10" i="19" s="1"/>
  <c r="F18" i="19"/>
  <c r="E9" i="19" s="1"/>
  <c r="E18" i="19"/>
  <c r="E8" i="19" s="1"/>
  <c r="D18" i="19"/>
  <c r="E7" i="19" s="1"/>
  <c r="H17" i="19"/>
  <c r="D11" i="19" s="1"/>
  <c r="G17" i="19"/>
  <c r="D10" i="19" s="1"/>
  <c r="F17" i="19"/>
  <c r="D9" i="19" s="1"/>
  <c r="E17" i="19"/>
  <c r="D8" i="19" s="1"/>
  <c r="D17" i="19"/>
  <c r="D7" i="19" s="1"/>
  <c r="H19" i="18"/>
  <c r="F11" i="18" s="1"/>
  <c r="G19" i="18"/>
  <c r="F10" i="18" s="1"/>
  <c r="F19" i="18"/>
  <c r="F9" i="18" s="1"/>
  <c r="E19" i="18"/>
  <c r="F8" i="18" s="1"/>
  <c r="D19" i="18"/>
  <c r="F7" i="18" s="1"/>
  <c r="H18" i="18"/>
  <c r="E11" i="18" s="1"/>
  <c r="G18" i="18"/>
  <c r="E10" i="18" s="1"/>
  <c r="F18" i="18"/>
  <c r="E9" i="18" s="1"/>
  <c r="E18" i="18"/>
  <c r="E8" i="18" s="1"/>
  <c r="D18" i="18"/>
  <c r="E7" i="18" s="1"/>
  <c r="H17" i="18"/>
  <c r="D11" i="18" s="1"/>
  <c r="G17" i="18"/>
  <c r="D10" i="18" s="1"/>
  <c r="F17" i="18"/>
  <c r="D9" i="18" s="1"/>
  <c r="E17" i="18"/>
  <c r="D8" i="18" s="1"/>
  <c r="D17" i="18"/>
  <c r="D7" i="18" s="1"/>
  <c r="H19" i="17"/>
  <c r="F11" i="17" s="1"/>
  <c r="G19" i="17"/>
  <c r="F10" i="17" s="1"/>
  <c r="F19" i="17"/>
  <c r="F9" i="17" s="1"/>
  <c r="E19" i="17"/>
  <c r="F8" i="17" s="1"/>
  <c r="D19" i="17"/>
  <c r="F7" i="17" s="1"/>
  <c r="H18" i="17"/>
  <c r="E11" i="17" s="1"/>
  <c r="G18" i="17"/>
  <c r="E10" i="17" s="1"/>
  <c r="F18" i="17"/>
  <c r="E9" i="17" s="1"/>
  <c r="E18" i="17"/>
  <c r="E8" i="17" s="1"/>
  <c r="D18" i="17"/>
  <c r="E7" i="17" s="1"/>
  <c r="H17" i="17"/>
  <c r="D11" i="17" s="1"/>
  <c r="G17" i="17"/>
  <c r="D10" i="17" s="1"/>
  <c r="F17" i="17"/>
  <c r="D9" i="17" s="1"/>
  <c r="E17" i="17"/>
  <c r="D8" i="17" s="1"/>
  <c r="D17" i="17"/>
  <c r="D7" i="17" s="1"/>
  <c r="H19" i="16"/>
  <c r="F11" i="16" s="1"/>
  <c r="G19" i="16"/>
  <c r="F10" i="16" s="1"/>
  <c r="F19" i="16"/>
  <c r="F9" i="16" s="1"/>
  <c r="E19" i="16"/>
  <c r="F8" i="16" s="1"/>
  <c r="D19" i="16"/>
  <c r="F7" i="16" s="1"/>
  <c r="H18" i="16"/>
  <c r="E11" i="16" s="1"/>
  <c r="G18" i="16"/>
  <c r="E10" i="16" s="1"/>
  <c r="F18" i="16"/>
  <c r="E9" i="16" s="1"/>
  <c r="E18" i="16"/>
  <c r="E8" i="16" s="1"/>
  <c r="D18" i="16"/>
  <c r="E7" i="16" s="1"/>
  <c r="H17" i="16"/>
  <c r="D11" i="16" s="1"/>
  <c r="G17" i="16"/>
  <c r="D10" i="16" s="1"/>
  <c r="F17" i="16"/>
  <c r="D9" i="16" s="1"/>
  <c r="E17" i="16"/>
  <c r="D8" i="16" s="1"/>
  <c r="D17" i="16"/>
  <c r="D7" i="16" s="1"/>
  <c r="H19" i="15"/>
  <c r="F11" i="15" s="1"/>
  <c r="G19" i="15"/>
  <c r="F10" i="15" s="1"/>
  <c r="F19" i="15"/>
  <c r="F9" i="15" s="1"/>
  <c r="E19" i="15"/>
  <c r="F8" i="15" s="1"/>
  <c r="D19" i="15"/>
  <c r="F7" i="15" s="1"/>
  <c r="H18" i="15"/>
  <c r="E11" i="15" s="1"/>
  <c r="G18" i="15"/>
  <c r="E10" i="15" s="1"/>
  <c r="F18" i="15"/>
  <c r="E9" i="15" s="1"/>
  <c r="E18" i="15"/>
  <c r="E8" i="15" s="1"/>
  <c r="D18" i="15"/>
  <c r="E7" i="15" s="1"/>
  <c r="H17" i="15"/>
  <c r="D11" i="15" s="1"/>
  <c r="G17" i="15"/>
  <c r="D10" i="15" s="1"/>
  <c r="F17" i="15"/>
  <c r="D9" i="15" s="1"/>
  <c r="E17" i="15"/>
  <c r="D8" i="15" s="1"/>
  <c r="D17" i="15"/>
  <c r="D7" i="15" s="1"/>
  <c r="H19" i="4"/>
  <c r="F11" i="4" s="1"/>
  <c r="G19" i="4"/>
  <c r="F10" i="4" s="1"/>
  <c r="F19" i="4"/>
  <c r="F9" i="4" s="1"/>
  <c r="E19" i="4"/>
  <c r="F8" i="4" s="1"/>
  <c r="D19" i="4"/>
  <c r="F7" i="4" s="1"/>
  <c r="H18" i="4"/>
  <c r="E11" i="4" s="1"/>
  <c r="G18" i="4"/>
  <c r="E10" i="4" s="1"/>
  <c r="F18" i="4"/>
  <c r="E9" i="4" s="1"/>
  <c r="E18" i="4"/>
  <c r="E8" i="4" s="1"/>
  <c r="D18" i="4"/>
  <c r="H17" i="4"/>
  <c r="D11" i="4" s="1"/>
  <c r="G17" i="4"/>
  <c r="D10" i="4" s="1"/>
  <c r="F17" i="4"/>
  <c r="D9" i="4" s="1"/>
  <c r="E17" i="4"/>
  <c r="D8" i="4" s="1"/>
  <c r="D17" i="4"/>
  <c r="D7" i="4" s="1"/>
  <c r="H19" i="3"/>
  <c r="F11" i="3" s="1"/>
  <c r="G19" i="3"/>
  <c r="F10" i="3" s="1"/>
  <c r="F19" i="3"/>
  <c r="F9" i="3" s="1"/>
  <c r="E19" i="3"/>
  <c r="F8" i="3" s="1"/>
  <c r="D19" i="3"/>
  <c r="F7" i="3" s="1"/>
  <c r="H18" i="3"/>
  <c r="E11" i="3" s="1"/>
  <c r="G18" i="3"/>
  <c r="E10" i="3" s="1"/>
  <c r="F18" i="3"/>
  <c r="E9" i="3" s="1"/>
  <c r="E18" i="3"/>
  <c r="E8" i="3" s="1"/>
  <c r="D18" i="3"/>
  <c r="E7" i="3" s="1"/>
  <c r="H17" i="3"/>
  <c r="D11" i="3" s="1"/>
  <c r="G17" i="3"/>
  <c r="D10" i="3" s="1"/>
  <c r="F17" i="3"/>
  <c r="D9" i="3" s="1"/>
  <c r="E17" i="3"/>
  <c r="D8" i="3" s="1"/>
  <c r="D17" i="3"/>
  <c r="D7" i="3" s="1"/>
  <c r="H19" i="2" l="1"/>
  <c r="F11" i="2" s="1"/>
  <c r="G19" i="2"/>
  <c r="F10" i="2" s="1"/>
  <c r="F19" i="2"/>
  <c r="F9" i="2" s="1"/>
  <c r="E19" i="2"/>
  <c r="F8" i="2" s="1"/>
  <c r="D19" i="2"/>
  <c r="F7" i="2" s="1"/>
  <c r="H18" i="2"/>
  <c r="E11" i="2" s="1"/>
  <c r="G18" i="2"/>
  <c r="E10" i="2" s="1"/>
  <c r="F18" i="2"/>
  <c r="E9" i="2" s="1"/>
  <c r="E18" i="2"/>
  <c r="E8" i="2" s="1"/>
  <c r="D18" i="2"/>
  <c r="E7" i="2" s="1"/>
  <c r="H17" i="2"/>
  <c r="D11" i="2" s="1"/>
  <c r="G17" i="2"/>
  <c r="D10" i="2" s="1"/>
  <c r="F17" i="2"/>
  <c r="D9" i="2" s="1"/>
  <c r="E17" i="2"/>
  <c r="D8" i="2" s="1"/>
  <c r="D17" i="2"/>
  <c r="D7" i="2" s="1"/>
  <c r="G19" i="1" l="1"/>
  <c r="F10" i="1" s="1"/>
  <c r="F19" i="1"/>
  <c r="F9" i="1" s="1"/>
  <c r="E19" i="1"/>
  <c r="F8" i="1" s="1"/>
  <c r="D19" i="1"/>
  <c r="F7" i="1" s="1"/>
  <c r="H18" i="1"/>
  <c r="E11" i="1" s="1"/>
  <c r="G18" i="1"/>
  <c r="E10" i="1" s="1"/>
  <c r="F18" i="1"/>
  <c r="E9" i="1" s="1"/>
  <c r="E18" i="1"/>
  <c r="E8" i="1" s="1"/>
  <c r="D18" i="1"/>
  <c r="E7" i="1" s="1"/>
  <c r="H17" i="1"/>
  <c r="D11" i="1" s="1"/>
  <c r="G17" i="1"/>
  <c r="D10" i="1" s="1"/>
  <c r="F17" i="1"/>
  <c r="D9" i="1" s="1"/>
  <c r="E17" i="1"/>
  <c r="D8" i="1" s="1"/>
  <c r="D17" i="1"/>
  <c r="D7" i="1" s="1"/>
  <c r="H14" i="33" l="1"/>
  <c r="L10" i="33"/>
  <c r="H14" i="34"/>
  <c r="L10" i="34"/>
  <c r="H15" i="35"/>
  <c r="L10" i="35"/>
  <c r="H15" i="33" l="1"/>
  <c r="H16" i="33" s="1"/>
  <c r="I21" i="33" s="1"/>
  <c r="E15" i="33"/>
  <c r="E16" i="33" s="1"/>
  <c r="I20" i="33" s="1"/>
  <c r="K15" i="33"/>
  <c r="K16" i="33" s="1"/>
  <c r="I22" i="33" s="1"/>
  <c r="H15" i="34"/>
  <c r="H16" i="34" s="1"/>
  <c r="G20" i="34" s="1"/>
  <c r="G21" i="33" s="1"/>
  <c r="E15" i="34"/>
  <c r="E16" i="34" s="1"/>
  <c r="G19" i="34" s="1"/>
  <c r="G20" i="33" s="1"/>
  <c r="K15" i="34"/>
  <c r="K16" i="34" s="1"/>
  <c r="G21" i="34" s="1"/>
  <c r="G22" i="33" s="1"/>
  <c r="H16" i="35"/>
  <c r="H17" i="35" s="1"/>
  <c r="E21" i="35" s="1"/>
  <c r="K16" i="35"/>
  <c r="K17" i="35" s="1"/>
  <c r="E22" i="35" s="1"/>
  <c r="E16" i="35"/>
  <c r="E17" i="35" s="1"/>
  <c r="E20" i="35" s="1"/>
  <c r="E20" i="34" l="1"/>
  <c r="E21" i="33"/>
  <c r="E21" i="34"/>
  <c r="E22" i="33"/>
  <c r="E19" i="34"/>
  <c r="E20" i="33"/>
</calcChain>
</file>

<file path=xl/sharedStrings.xml><?xml version="1.0" encoding="utf-8"?>
<sst xmlns="http://schemas.openxmlformats.org/spreadsheetml/2006/main" count="1507" uniqueCount="94">
  <si>
    <t>Образовательная область</t>
  </si>
  <si>
    <t xml:space="preserve">Корректирующие мероприятия                  (после стартового контроля) </t>
  </si>
  <si>
    <t xml:space="preserve">Корректирующие мероприятия                      (после промежуточного контроля </t>
  </si>
  <si>
    <t>Корректирующие мероприятия                              (после итогового контроля)</t>
  </si>
  <si>
    <t>ВЫВОДЫ</t>
  </si>
  <si>
    <t>здоровье</t>
  </si>
  <si>
    <t>коммуникация</t>
  </si>
  <si>
    <t>познание</t>
  </si>
  <si>
    <t>творчество</t>
  </si>
  <si>
    <t>Индивидуальная карта развития ребенка на  2018-2019 учебный год</t>
  </si>
  <si>
    <t>социум</t>
  </si>
  <si>
    <t xml:space="preserve">здоровье </t>
  </si>
  <si>
    <t>стартовый</t>
  </si>
  <si>
    <t>промежуточный</t>
  </si>
  <si>
    <t>итоговый</t>
  </si>
  <si>
    <t xml:space="preserve">Сводный отчет  </t>
  </si>
  <si>
    <t>о результатах стартового мониторинга по отслеживанию развития умений и навыков детей</t>
  </si>
  <si>
    <t>№</t>
  </si>
  <si>
    <t>Ф.И.ребенка</t>
  </si>
  <si>
    <t>Образовательная область "Здоровье"</t>
  </si>
  <si>
    <t>Образовательная область "Коммуникация"</t>
  </si>
  <si>
    <t>Образовательная область "Познание"</t>
  </si>
  <si>
    <t>Образовательная область "Творчество"</t>
  </si>
  <si>
    <t>Общее количество</t>
  </si>
  <si>
    <t>Средний уровень</t>
  </si>
  <si>
    <t>Уровень развития умений и навыков</t>
  </si>
  <si>
    <t>А (всего детей)</t>
  </si>
  <si>
    <t>Б (І уровень)</t>
  </si>
  <si>
    <t>В (ІІ уровень)</t>
  </si>
  <si>
    <t>Г (ІІІ уровень)</t>
  </si>
  <si>
    <t>Доля детей с низким уровнем  %</t>
  </si>
  <si>
    <t>Доля детей со средним уровнем  %</t>
  </si>
  <si>
    <t>Доля детей с высоким уровнем  %</t>
  </si>
  <si>
    <t>І ур</t>
  </si>
  <si>
    <t>ІІ ур</t>
  </si>
  <si>
    <t>ІІІ ур</t>
  </si>
  <si>
    <t>о результатах промежуточного мониторинга по отслеживанию развития умений и навыков детей</t>
  </si>
  <si>
    <t>о результатах итогового мониторинга по отслеживанию развития умений и навыков детей</t>
  </si>
  <si>
    <r>
      <rPr>
        <b/>
        <sz val="12"/>
        <color theme="1"/>
        <rFont val="Times New Roman"/>
        <family val="1"/>
        <charset val="204"/>
      </rPr>
      <t>ФИ ребенка</t>
    </r>
    <r>
      <rPr>
        <sz val="12"/>
        <color theme="1"/>
        <rFont val="Times New Roman"/>
        <family val="1"/>
        <charset val="204"/>
      </rPr>
      <t xml:space="preserve">  ******          </t>
    </r>
    <r>
      <rPr>
        <b/>
        <sz val="12"/>
        <color theme="1"/>
        <rFont val="Times New Roman"/>
        <family val="1"/>
        <charset val="204"/>
      </rPr>
      <t xml:space="preserve"> дата рождения  </t>
    </r>
    <r>
      <rPr>
        <sz val="12"/>
        <color theme="1"/>
        <rFont val="Times New Roman"/>
        <family val="1"/>
        <charset val="204"/>
      </rPr>
      <t xml:space="preserve">   25.05.2015г.            </t>
    </r>
    <r>
      <rPr>
        <b/>
        <sz val="12"/>
        <color theme="1"/>
        <rFont val="Times New Roman"/>
        <family val="1"/>
        <charset val="204"/>
      </rPr>
      <t>группа</t>
    </r>
    <r>
      <rPr>
        <sz val="12"/>
        <color theme="1"/>
        <rFont val="Times New Roman"/>
        <family val="1"/>
        <charset val="204"/>
      </rPr>
      <t xml:space="preserve">      "Балапан"</t>
    </r>
  </si>
  <si>
    <t>1 СТАРТ</t>
  </si>
  <si>
    <t>2 СТАРТ</t>
  </si>
  <si>
    <t>3 СТАРТ</t>
  </si>
  <si>
    <t>1 ПРОМЕЖ</t>
  </si>
  <si>
    <t>2 ПРОМЕЖ</t>
  </si>
  <si>
    <t>3 ПРОМЕЖ</t>
  </si>
  <si>
    <t>1 ИТОГ</t>
  </si>
  <si>
    <t>2 ИТОГ</t>
  </si>
  <si>
    <t>3 ИТОГ</t>
  </si>
  <si>
    <t>Формировать первоначальные навыки координации движений, соблюдать при помощи взрослого элементарные навыки самообслуживания</t>
  </si>
  <si>
    <t>Формировать навыки умения слушать взрослого, выполнять его указания, запоминать и выполнять несложные поручения; обучать выполнению игровых движений, слушанию и пониманию коротких и простых рассказов</t>
  </si>
  <si>
    <t>Учить составлять элементарные конструкции при помощи взрослого; различать основные черыре цвета, нахождению предмета в окружающем пространстве</t>
  </si>
  <si>
    <t>Учить правильно распологать изображение на бумаге, технике работы с карандашом, умению рисовать пальчиками и ладошкой; уметь лепить круглые формы</t>
  </si>
  <si>
    <t>Учить выполнять физические упражнения одновременно со взрослым; формировать положительные эмоции при проведении национальных пальчиковых игр, закаливающих процедур и соблюдает их</t>
  </si>
  <si>
    <t>Продолжить работу над различными видами основных движений: ходьба, бег, лазание, прыжки, равновесие;</t>
  </si>
  <si>
    <t>Закрепление первоначльных навыков личной гигиены; формирование положительных эмоций при проведении закаливающих процедур</t>
  </si>
  <si>
    <t>Формирование представление о первоначальной технике выполнения спортивных упражнений; закрепление навыков выполнения основных видов движений</t>
  </si>
  <si>
    <t>Продолжить работу по закреплению первоначльных навыков личной гигиены; формирование положительных эмоций при проведении закаливающих процедур</t>
  </si>
  <si>
    <t>Учить правильной артикуляции гласных и согласных звуков; формировать навыками слушания и говорения</t>
  </si>
  <si>
    <t>Учить понимать слова, обозначающие части тела человека (руки, ноги, голова), бытовые и игровые действия (гулять, кушать), контрастные размеры (большой, маленький), уметь согласовывать существительные, местоимения с глаголами</t>
  </si>
  <si>
    <t>Учить переходить от коротких предложений к более сложным; формировать умение употреблять в активном словаре все части речи, слушать небольшие рассказы без наглядного сопровождения</t>
  </si>
  <si>
    <t>Учить выполнять задания, ориентируясь на образец и словесное указание; конструировать постройки из строительного материала и крупных деталей конструкторов (стол, стул, диван, домик, трамвай, мост, горка); называть и различать по внешнему виду и вкусу несколько видов овощей и фруктов</t>
  </si>
  <si>
    <t xml:space="preserve">Формировать навыки координации движений, мелкой моторики рук; соотносить и отбирать геометрические формы различной величины по основным свойствам; группировать материалы по их форме, величине; узнавать и называть птиц, прилетающих на участок; характерные сезонные изменения природы.
</t>
  </si>
  <si>
    <t>Формировать первоначальные навыки ориентировки в пространстве, различать количество предметов (один-много), учить действиям с предметами-заместителями, называть и различать по внешнему виду и вкусу несколько видов овощей и фруктов;</t>
  </si>
  <si>
    <t xml:space="preserve">Учить изображать предметы, похожие на округлую, удлиненную формы;
      знать свойство бумаги; правильно держит карандаш (тремя пальцами);
знать свойства глины, пластилина;
      формировать  первоначальные навыки работы с глиной и пластилином, знания некоторых музыкальных инструментов (барабан, бубен, погремушка)
</t>
  </si>
  <si>
    <t xml:space="preserve">Формировать  простейшие приемы лепки (отрывать куски от большого кома, соединять их в одно целое, самостоятельно скатывать глину);
      лепить предметы путем соединения шариков одинаковой и разной величины, выкладывать и составлять на листе бумаги из геометрических форм простейшие фигуры (машина, дом, снеговик); учить понимать и эмоционально реагировать на содержание музыкальных произведений
</t>
  </si>
  <si>
    <t>Формировать первоначальные навыки техникой рисования на бумаге и на песке (проводит вращательные непрерывные линии); владеть пространственной ориентировкой на листе бумаги. Учить дорисовывать элементы к готовому силуэту, понимать смысл песни, проявлять желание петь совместно со взрослыми</t>
  </si>
  <si>
    <t>Закрепить  первоначальные навыки самообслуживания, представления о здоровом образе жизни; навыки езды на трехколесном велосипеде</t>
  </si>
  <si>
    <t>Закрепить использование всех часейи речи, применение необходимых слов и словосочетаний; формировать навык эмоционального восприятия сюжета, сопереживания персонажам</t>
  </si>
  <si>
    <t xml:space="preserve">Продолжить работу по составлению и выделению однородных предметов; располагать предметы в ряд, по порядку, по величине в направлении слева направо правой рукой; сравнивать два контрастных предмета по длине и ширине, высоте путем наложения и приложения; называть геометрические фигуры: круг, квадрат, треугольник, ориентироваться в пространстве от себя; сооружать простейшие постройки из деталей разных цветов и форм
</t>
  </si>
  <si>
    <t>Продолжить работу по закреплению первоначальных навыков техники рисования, умению распологать и наклеивать крупные и более мелкие элементы; выполнение элементарных движений под плясовые мелодии</t>
  </si>
  <si>
    <t>Дмитриев Матвей</t>
  </si>
  <si>
    <t>Исакова Раяна</t>
  </si>
  <si>
    <t>Карлова Полина</t>
  </si>
  <si>
    <t>Ушаков Роман</t>
  </si>
  <si>
    <r>
      <rPr>
        <b/>
        <sz val="14"/>
        <color theme="1"/>
        <rFont val="Times New Roman"/>
        <family val="1"/>
        <charset val="204"/>
      </rPr>
      <t>ФИ ребенка</t>
    </r>
    <r>
      <rPr>
        <sz val="14"/>
        <color theme="1"/>
        <rFont val="Times New Roman"/>
        <family val="1"/>
        <charset val="204"/>
      </rPr>
      <t xml:space="preserve">  Дмитриев Матвей        </t>
    </r>
    <r>
      <rPr>
        <b/>
        <sz val="14"/>
        <color theme="1"/>
        <rFont val="Times New Roman"/>
        <family val="1"/>
        <charset val="204"/>
      </rPr>
      <t xml:space="preserve"> дата рождения  </t>
    </r>
    <r>
      <rPr>
        <sz val="14"/>
        <color theme="1"/>
        <rFont val="Times New Roman"/>
        <family val="1"/>
        <charset val="204"/>
      </rPr>
      <t xml:space="preserve">   25.01.2019.            </t>
    </r>
    <r>
      <rPr>
        <b/>
        <sz val="14"/>
        <color theme="1"/>
        <rFont val="Times New Roman"/>
        <family val="1"/>
        <charset val="204"/>
      </rPr>
      <t>группа</t>
    </r>
    <r>
      <rPr>
        <sz val="14"/>
        <color theme="1"/>
        <rFont val="Times New Roman"/>
        <family val="1"/>
        <charset val="204"/>
      </rPr>
      <t xml:space="preserve">      "Қарлығаш"</t>
    </r>
  </si>
  <si>
    <t>Индивидуальная карта развития ребенка на  2021-2022 учебный год</t>
  </si>
  <si>
    <r>
      <rPr>
        <b/>
        <sz val="14"/>
        <color theme="1"/>
        <rFont val="Times New Roman"/>
        <family val="1"/>
        <charset val="204"/>
      </rPr>
      <t>ФИ ребенка</t>
    </r>
    <r>
      <rPr>
        <sz val="14"/>
        <color theme="1"/>
        <rFont val="Times New Roman"/>
        <family val="1"/>
        <charset val="204"/>
      </rPr>
      <t xml:space="preserve">  Исакова Раяна           </t>
    </r>
    <r>
      <rPr>
        <b/>
        <sz val="14"/>
        <color theme="1"/>
        <rFont val="Times New Roman"/>
        <family val="1"/>
        <charset val="204"/>
      </rPr>
      <t xml:space="preserve"> дата рождения  </t>
    </r>
    <r>
      <rPr>
        <sz val="14"/>
        <color theme="1"/>
        <rFont val="Times New Roman"/>
        <family val="1"/>
        <charset val="204"/>
      </rPr>
      <t xml:space="preserve">   03.06.2019.            </t>
    </r>
    <r>
      <rPr>
        <b/>
        <sz val="14"/>
        <color theme="1"/>
        <rFont val="Times New Roman"/>
        <family val="1"/>
        <charset val="204"/>
      </rPr>
      <t>группа</t>
    </r>
    <r>
      <rPr>
        <sz val="14"/>
        <color theme="1"/>
        <rFont val="Times New Roman"/>
        <family val="1"/>
        <charset val="204"/>
      </rPr>
      <t xml:space="preserve">      "Қарлығаш"</t>
    </r>
  </si>
  <si>
    <r>
      <rPr>
        <b/>
        <sz val="12"/>
        <color theme="1"/>
        <rFont val="Times New Roman"/>
        <family val="1"/>
        <charset val="204"/>
      </rPr>
      <t>ФИ ребенка</t>
    </r>
    <r>
      <rPr>
        <sz val="12"/>
        <color theme="1"/>
        <rFont val="Times New Roman"/>
        <family val="1"/>
        <charset val="204"/>
      </rPr>
      <t xml:space="preserve">  Карлова Полина      </t>
    </r>
    <r>
      <rPr>
        <b/>
        <sz val="12"/>
        <color theme="1"/>
        <rFont val="Times New Roman"/>
        <family val="1"/>
        <charset val="204"/>
      </rPr>
      <t xml:space="preserve"> дата рождения  </t>
    </r>
    <r>
      <rPr>
        <sz val="12"/>
        <color theme="1"/>
        <rFont val="Times New Roman"/>
        <family val="1"/>
        <charset val="204"/>
      </rPr>
      <t xml:space="preserve">    05.06.2019 г           </t>
    </r>
    <r>
      <rPr>
        <b/>
        <sz val="12"/>
        <color theme="1"/>
        <rFont val="Times New Roman"/>
        <family val="1"/>
        <charset val="204"/>
      </rPr>
      <t>группа</t>
    </r>
    <r>
      <rPr>
        <sz val="12"/>
        <color theme="1"/>
        <rFont val="Times New Roman"/>
        <family val="1"/>
        <charset val="204"/>
      </rPr>
      <t xml:space="preserve">      "Қарлығаш"</t>
    </r>
  </si>
  <si>
    <t>Индивидуальная карта развития ребенка на  2021-2022  учебный год</t>
  </si>
  <si>
    <t>2021-2022</t>
  </si>
  <si>
    <t xml:space="preserve">Учебный год: _____2021-2022_______       Группа:__Қарлығаш___________________     Дата проведения:____10 января 2022 _______ </t>
  </si>
  <si>
    <t xml:space="preserve">Учебный год: __2021-2022__________       Группа:_Қарлығаш____________________     Дата проведения:____9 сентября 2021 г_______ </t>
  </si>
  <si>
    <t>умеет выполнять физические упражнения</t>
  </si>
  <si>
    <t>Продолжать работу по развитию связной речи</t>
  </si>
  <si>
    <t xml:space="preserve">Продолжать учить
распознавать части суток: утро, день, вечер, ночь
</t>
  </si>
  <si>
    <t>Чувствует характер музыки: песни, марши;</t>
  </si>
  <si>
    <t xml:space="preserve">  </t>
  </si>
  <si>
    <t xml:space="preserve"> умеет выполнять физические упражнения</t>
  </si>
  <si>
    <t xml:space="preserve">Имеет представление о свойствах природных материалов;
называет транспортные 
средства
</t>
  </si>
  <si>
    <t>Различает высокое и низкое звучание музыкальной фразы,  правильно передваеть ритм и отдельные интонации мелодии, запоминать слова песни</t>
  </si>
  <si>
    <t>Использует образные слова</t>
  </si>
  <si>
    <t>Имеет представление о свойствах природных материалов</t>
  </si>
  <si>
    <t>Создаёт несложные сюжетные композиции, знает некоторые свойства глины, пластилина и теста;</t>
  </si>
  <si>
    <r>
      <rPr>
        <b/>
        <sz val="12"/>
        <color theme="1"/>
        <rFont val="Times New Roman"/>
        <family val="1"/>
        <charset val="204"/>
      </rPr>
      <t>ФИ ребенка</t>
    </r>
    <r>
      <rPr>
        <sz val="12"/>
        <color theme="1"/>
        <rFont val="Times New Roman"/>
        <family val="1"/>
        <charset val="204"/>
      </rPr>
      <t xml:space="preserve">  Ушаков Роман         </t>
    </r>
    <r>
      <rPr>
        <b/>
        <sz val="12"/>
        <color theme="1"/>
        <rFont val="Times New Roman"/>
        <family val="1"/>
        <charset val="204"/>
      </rPr>
      <t xml:space="preserve"> дата рождения  </t>
    </r>
    <r>
      <rPr>
        <sz val="12"/>
        <color theme="1"/>
        <rFont val="Times New Roman"/>
        <family val="1"/>
        <charset val="204"/>
      </rPr>
      <t xml:space="preserve"> 13.05.2019  г.            </t>
    </r>
    <r>
      <rPr>
        <b/>
        <sz val="12"/>
        <color theme="1"/>
        <rFont val="Times New Roman"/>
        <family val="1"/>
        <charset val="204"/>
      </rPr>
      <t>группа</t>
    </r>
    <r>
      <rPr>
        <sz val="12"/>
        <color theme="1"/>
        <rFont val="Times New Roman"/>
        <family val="1"/>
        <charset val="204"/>
      </rPr>
      <t xml:space="preserve">      "Қарлығаш"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</si>
</sst>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р.&quot;_-;_-* \-#,##0.00\ &quot;р.&quot;;_-* &quot;-&quot;??\ &quot;р.&quot;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CC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6" fillId="0" borderId="0" applyFont="0" applyFill="0" applyBorder="0" applyAlignment="0" applyProtection="0"/>
  </cellStyleXfs>
  <cellXfs count="66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0" xfId="1"/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3" fillId="3" borderId="1" xfId="1" applyFont="1" applyFill="1" applyBorder="1" applyAlignment="1">
      <alignment horizontal="center" vertical="center" textRotation="90" wrapText="1"/>
    </xf>
    <xf numFmtId="0" fontId="3" fillId="4" borderId="1" xfId="1" applyFont="1" applyFill="1" applyBorder="1" applyAlignment="1">
      <alignment horizontal="center" vertical="center" textRotation="90" wrapText="1"/>
    </xf>
    <xf numFmtId="0" fontId="7" fillId="0" borderId="1" xfId="1" applyFont="1" applyBorder="1"/>
    <xf numFmtId="0" fontId="3" fillId="2" borderId="1" xfId="1" applyFont="1" applyFill="1" applyBorder="1"/>
    <xf numFmtId="0" fontId="3" fillId="3" borderId="1" xfId="1" applyFont="1" applyFill="1" applyBorder="1"/>
    <xf numFmtId="0" fontId="3" fillId="4" borderId="1" xfId="1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7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5" fillId="0" borderId="0" xfId="1" applyBorder="1"/>
    <xf numFmtId="0" fontId="3" fillId="5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3" fillId="6" borderId="1" xfId="1" applyFont="1" applyFill="1" applyBorder="1" applyAlignment="1">
      <alignment horizontal="center" vertical="center" textRotation="90" wrapText="1"/>
    </xf>
    <xf numFmtId="0" fontId="7" fillId="6" borderId="1" xfId="1" applyFont="1" applyFill="1" applyBorder="1"/>
    <xf numFmtId="0" fontId="2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top" wrapText="1"/>
    </xf>
    <xf numFmtId="0" fontId="1" fillId="7" borderId="1" xfId="0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9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top" wrapText="1"/>
    </xf>
    <xf numFmtId="0" fontId="10" fillId="7" borderId="1" xfId="0" applyFont="1" applyFill="1" applyBorder="1" applyAlignment="1">
      <alignment horizontal="left" vertical="top" wrapText="1"/>
    </xf>
    <xf numFmtId="0" fontId="11" fillId="0" borderId="0" xfId="0" applyFont="1"/>
    <xf numFmtId="0" fontId="9" fillId="0" borderId="1" xfId="0" applyFont="1" applyBorder="1" applyAlignment="1">
      <alignment horizontal="center"/>
    </xf>
    <xf numFmtId="0" fontId="9" fillId="7" borderId="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3" fillId="0" borderId="0" xfId="1" applyFont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2" xfId="0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Денежный 2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старт!$D$20</c:f>
              <c:strCache>
                <c:ptCount val="1"/>
                <c:pt idx="0">
                  <c:v>Доля детей с низким уровнем  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старт!$E$19:$J$19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старт!$E$20:$J$20</c:f>
              <c:numCache>
                <c:formatCode>General</c:formatCode>
                <c:ptCount val="6"/>
                <c:pt idx="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48-4346-9256-0F719468AD25}"/>
            </c:ext>
          </c:extLst>
        </c:ser>
        <c:ser>
          <c:idx val="1"/>
          <c:order val="1"/>
          <c:tx>
            <c:strRef>
              <c:f>старт!$D$21</c:f>
              <c:strCache>
                <c:ptCount val="1"/>
                <c:pt idx="0">
                  <c:v>Доля детей со средним уровнем  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старт!$E$19:$J$19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старт!$E$21:$J$21</c:f>
              <c:numCache>
                <c:formatCode>General</c:formatCode>
                <c:ptCount val="6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48-4346-9256-0F719468AD25}"/>
            </c:ext>
          </c:extLst>
        </c:ser>
        <c:ser>
          <c:idx val="2"/>
          <c:order val="2"/>
          <c:tx>
            <c:strRef>
              <c:f>старт!$D$22</c:f>
              <c:strCache>
                <c:ptCount val="1"/>
                <c:pt idx="0">
                  <c:v>Доля детей с высоким уровнем  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старт!$E$19:$J$19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старт!$E$22:$J$22</c:f>
              <c:numCache>
                <c:formatCode>General</c:formatCode>
                <c:ptCount val="6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48-4346-9256-0F719468A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4776192"/>
        <c:axId val="164798464"/>
      </c:barChart>
      <c:catAx>
        <c:axId val="16477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798464"/>
        <c:crosses val="autoZero"/>
        <c:auto val="1"/>
        <c:lblAlgn val="ctr"/>
        <c:lblOffset val="100"/>
        <c:noMultiLvlLbl val="0"/>
      </c:catAx>
      <c:valAx>
        <c:axId val="16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776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Лист17!$C$17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Лист17!$D$16:$G$16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Лист17!$D$17:$G$17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EB-48E0-8776-9429BAB24950}"/>
            </c:ext>
          </c:extLst>
        </c:ser>
        <c:ser>
          <c:idx val="1"/>
          <c:order val="1"/>
          <c:tx>
            <c:strRef>
              <c:f>Лист17!$C$18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Лист17!$D$16:$G$16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Лист17!$D$18:$G$18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EB-48E0-8776-9429BAB24950}"/>
            </c:ext>
          </c:extLst>
        </c:ser>
        <c:ser>
          <c:idx val="2"/>
          <c:order val="2"/>
          <c:tx>
            <c:strRef>
              <c:f>Лист17!$C$19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Лист17!$D$16:$G$16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Лист17!$D$19:$G$19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EB-48E0-8776-9429BAB24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39241968"/>
        <c:axId val="439235736"/>
        <c:axId val="0"/>
      </c:bar3DChart>
      <c:catAx>
        <c:axId val="439241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235736"/>
        <c:crosses val="autoZero"/>
        <c:auto val="1"/>
        <c:lblAlgn val="ctr"/>
        <c:lblOffset val="100"/>
        <c:noMultiLvlLbl val="0"/>
      </c:catAx>
      <c:valAx>
        <c:axId val="439235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241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Лист18!$C$17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Лист18!$D$16:$G$16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Лист18!$D$17:$G$17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49-44C4-8375-E9575820F98F}"/>
            </c:ext>
          </c:extLst>
        </c:ser>
        <c:ser>
          <c:idx val="1"/>
          <c:order val="1"/>
          <c:tx>
            <c:strRef>
              <c:f>Лист18!$C$18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Лист18!$D$16:$G$16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Лист18!$D$18:$G$18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49-44C4-8375-E9575820F98F}"/>
            </c:ext>
          </c:extLst>
        </c:ser>
        <c:ser>
          <c:idx val="2"/>
          <c:order val="2"/>
          <c:tx>
            <c:strRef>
              <c:f>Лист18!$C$19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Лист18!$D$16:$G$16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Лист18!$D$19:$G$19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49-44C4-8375-E9575820F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38267800"/>
        <c:axId val="438274032"/>
        <c:axId val="0"/>
      </c:bar3DChart>
      <c:catAx>
        <c:axId val="438267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274032"/>
        <c:crosses val="autoZero"/>
        <c:auto val="1"/>
        <c:lblAlgn val="ctr"/>
        <c:lblOffset val="100"/>
        <c:noMultiLvlLbl val="0"/>
      </c:catAx>
      <c:valAx>
        <c:axId val="43827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267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Лист19!$C$17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Лист19!$D$16:$G$16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Лист19!$D$17:$G$17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E1-4CA8-B9AA-A08D24D4811F}"/>
            </c:ext>
          </c:extLst>
        </c:ser>
        <c:ser>
          <c:idx val="1"/>
          <c:order val="1"/>
          <c:tx>
            <c:strRef>
              <c:f>Лист19!$C$18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Лист19!$D$16:$G$16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Лист19!$D$18:$G$18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E1-4CA8-B9AA-A08D24D4811F}"/>
            </c:ext>
          </c:extLst>
        </c:ser>
        <c:ser>
          <c:idx val="2"/>
          <c:order val="2"/>
          <c:tx>
            <c:strRef>
              <c:f>Лист19!$C$19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Лист19!$D$16:$G$16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Лист19!$D$19:$G$19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E1-4CA8-B9AA-A08D24D481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32924664"/>
        <c:axId val="432925976"/>
        <c:axId val="0"/>
      </c:bar3DChart>
      <c:catAx>
        <c:axId val="432924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925976"/>
        <c:crosses val="autoZero"/>
        <c:auto val="1"/>
        <c:lblAlgn val="ctr"/>
        <c:lblOffset val="100"/>
        <c:noMultiLvlLbl val="0"/>
      </c:catAx>
      <c:valAx>
        <c:axId val="432925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924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Лист20!$C$17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Лист20!$D$16:$G$16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Лист20!$D$17:$G$17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F6-47D3-AB2A-4AED56F68504}"/>
            </c:ext>
          </c:extLst>
        </c:ser>
        <c:ser>
          <c:idx val="1"/>
          <c:order val="1"/>
          <c:tx>
            <c:strRef>
              <c:f>Лист20!$C$18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Лист20!$D$16:$G$16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Лист20!$D$18:$G$18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F6-47D3-AB2A-4AED56F68504}"/>
            </c:ext>
          </c:extLst>
        </c:ser>
        <c:ser>
          <c:idx val="2"/>
          <c:order val="2"/>
          <c:tx>
            <c:strRef>
              <c:f>Лист20!$C$19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Лист20!$D$16:$G$16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Лист20!$D$19:$G$19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F6-47D3-AB2A-4AED56F68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03493488"/>
        <c:axId val="903494144"/>
        <c:axId val="0"/>
      </c:bar3DChart>
      <c:catAx>
        <c:axId val="90349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3494144"/>
        <c:crosses val="autoZero"/>
        <c:auto val="1"/>
        <c:lblAlgn val="ctr"/>
        <c:lblOffset val="100"/>
        <c:noMultiLvlLbl val="0"/>
      </c:catAx>
      <c:valAx>
        <c:axId val="903494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3493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Лист21!$C$17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Лист21!$D$16:$G$16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Лист21!$D$17:$G$17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58-4943-B97D-43A20C60E82E}"/>
            </c:ext>
          </c:extLst>
        </c:ser>
        <c:ser>
          <c:idx val="1"/>
          <c:order val="1"/>
          <c:tx>
            <c:strRef>
              <c:f>Лист21!$C$18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Лист21!$D$16:$G$16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Лист21!$D$18:$G$18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58-4943-B97D-43A20C60E82E}"/>
            </c:ext>
          </c:extLst>
        </c:ser>
        <c:ser>
          <c:idx val="2"/>
          <c:order val="2"/>
          <c:tx>
            <c:strRef>
              <c:f>Лист21!$C$19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Лист21!$D$16:$G$16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Лист21!$D$19:$G$19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58-4943-B97D-43A20C60E8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21133280"/>
        <c:axId val="1721133608"/>
        <c:axId val="0"/>
      </c:bar3DChart>
      <c:catAx>
        <c:axId val="1721133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1133608"/>
        <c:crosses val="autoZero"/>
        <c:auto val="1"/>
        <c:lblAlgn val="ctr"/>
        <c:lblOffset val="100"/>
        <c:noMultiLvlLbl val="0"/>
      </c:catAx>
      <c:valAx>
        <c:axId val="1721133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1133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Лист22!$C$17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Лист22!$D$16:$G$16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Лист22!$D$17:$G$17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92-4D11-8B1F-C43B84B83F28}"/>
            </c:ext>
          </c:extLst>
        </c:ser>
        <c:ser>
          <c:idx val="1"/>
          <c:order val="1"/>
          <c:tx>
            <c:strRef>
              <c:f>Лист22!$C$18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Лист22!$D$16:$G$16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Лист22!$D$18:$G$18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92-4D11-8B1F-C43B84B83F28}"/>
            </c:ext>
          </c:extLst>
        </c:ser>
        <c:ser>
          <c:idx val="2"/>
          <c:order val="2"/>
          <c:tx>
            <c:strRef>
              <c:f>Лист22!$C$19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Лист22!$D$16:$G$16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Лист22!$D$19:$G$19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92-4D11-8B1F-C43B84B83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21132296"/>
        <c:axId val="1721122128"/>
        <c:axId val="0"/>
      </c:bar3DChart>
      <c:catAx>
        <c:axId val="1721132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1122128"/>
        <c:crosses val="autoZero"/>
        <c:auto val="1"/>
        <c:lblAlgn val="ctr"/>
        <c:lblOffset val="100"/>
        <c:noMultiLvlLbl val="0"/>
      </c:catAx>
      <c:valAx>
        <c:axId val="172112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1132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Лист23!$C$17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Лист23!$D$16:$G$16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Лист23!$D$17:$G$17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94-4BEC-935D-41A8BE0F66B1}"/>
            </c:ext>
          </c:extLst>
        </c:ser>
        <c:ser>
          <c:idx val="1"/>
          <c:order val="1"/>
          <c:tx>
            <c:strRef>
              <c:f>Лист23!$C$18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Лист23!$D$16:$G$16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Лист23!$D$18:$G$18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94-4BEC-935D-41A8BE0F66B1}"/>
            </c:ext>
          </c:extLst>
        </c:ser>
        <c:ser>
          <c:idx val="2"/>
          <c:order val="2"/>
          <c:tx>
            <c:strRef>
              <c:f>Лист23!$C$19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Лист23!$D$16:$G$16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Лист23!$D$19:$G$19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94-4BEC-935D-41A8BE0F66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18014583"/>
        <c:axId val="818009007"/>
        <c:axId val="0"/>
      </c:bar3DChart>
      <c:catAx>
        <c:axId val="818014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8009007"/>
        <c:crosses val="autoZero"/>
        <c:auto val="1"/>
        <c:lblAlgn val="ctr"/>
        <c:lblOffset val="100"/>
        <c:noMultiLvlLbl val="0"/>
      </c:catAx>
      <c:valAx>
        <c:axId val="818009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8014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Лист24!$C$17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Лист24!$D$16:$G$16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Лист24!$D$17:$G$17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3-45E4-972C-A7E1BDEBEAE1}"/>
            </c:ext>
          </c:extLst>
        </c:ser>
        <c:ser>
          <c:idx val="1"/>
          <c:order val="1"/>
          <c:tx>
            <c:strRef>
              <c:f>Лист24!$C$18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Лист24!$D$16:$G$16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Лист24!$D$18:$G$18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C3-45E4-972C-A7E1BDEBEAE1}"/>
            </c:ext>
          </c:extLst>
        </c:ser>
        <c:ser>
          <c:idx val="2"/>
          <c:order val="2"/>
          <c:tx>
            <c:strRef>
              <c:f>Лист24!$C$19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Лист24!$D$16:$G$16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Лист24!$D$19:$G$19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C3-45E4-972C-A7E1BDEBE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34225272"/>
        <c:axId val="334223304"/>
        <c:axId val="0"/>
      </c:bar3DChart>
      <c:catAx>
        <c:axId val="334225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223304"/>
        <c:crosses val="autoZero"/>
        <c:auto val="1"/>
        <c:lblAlgn val="ctr"/>
        <c:lblOffset val="100"/>
        <c:noMultiLvlLbl val="0"/>
      </c:catAx>
      <c:valAx>
        <c:axId val="334223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225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Лист25!$C$17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Лист25!$D$16:$G$16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Лист25!$D$17:$G$17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AA-426F-BCAE-323E3B3BE615}"/>
            </c:ext>
          </c:extLst>
        </c:ser>
        <c:ser>
          <c:idx val="1"/>
          <c:order val="1"/>
          <c:tx>
            <c:strRef>
              <c:f>Лист25!$C$18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Лист25!$D$16:$G$16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Лист25!$D$18:$G$18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AA-426F-BCAE-323E3B3BE615}"/>
            </c:ext>
          </c:extLst>
        </c:ser>
        <c:ser>
          <c:idx val="2"/>
          <c:order val="2"/>
          <c:tx>
            <c:strRef>
              <c:f>Лист25!$C$19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Лист25!$D$16:$G$16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Лист25!$D$19:$G$19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AA-426F-BCAE-323E3B3BE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81169984"/>
        <c:axId val="881176216"/>
        <c:axId val="0"/>
      </c:bar3DChart>
      <c:catAx>
        <c:axId val="88116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1176216"/>
        <c:crosses val="autoZero"/>
        <c:auto val="1"/>
        <c:lblAlgn val="ctr"/>
        <c:lblOffset val="100"/>
        <c:noMultiLvlLbl val="0"/>
      </c:catAx>
      <c:valAx>
        <c:axId val="881176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116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Лист26!$C$17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Лист26!$D$16:$G$16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Лист26!$D$17:$G$17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E5-448E-A77B-659642664DBB}"/>
            </c:ext>
          </c:extLst>
        </c:ser>
        <c:ser>
          <c:idx val="1"/>
          <c:order val="1"/>
          <c:tx>
            <c:strRef>
              <c:f>Лист26!$C$18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Лист26!$D$16:$G$16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Лист26!$D$18:$G$18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E5-448E-A77B-659642664DBB}"/>
            </c:ext>
          </c:extLst>
        </c:ser>
        <c:ser>
          <c:idx val="2"/>
          <c:order val="2"/>
          <c:tx>
            <c:strRef>
              <c:f>Лист26!$C$19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Лист26!$D$16:$G$16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Лист26!$D$19:$G$19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E5-448E-A77B-659642664D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50263880"/>
        <c:axId val="450262896"/>
        <c:axId val="0"/>
      </c:bar3DChart>
      <c:catAx>
        <c:axId val="450263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262896"/>
        <c:crosses val="autoZero"/>
        <c:auto val="1"/>
        <c:lblAlgn val="ctr"/>
        <c:lblOffset val="100"/>
        <c:noMultiLvlLbl val="0"/>
      </c:catAx>
      <c:valAx>
        <c:axId val="45026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263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промежут!$D$19</c:f>
              <c:strCache>
                <c:ptCount val="1"/>
                <c:pt idx="0">
                  <c:v>Доля детей с низким уровнем  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промежут!$E$18:$J$18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промежут!$E$19:$J$19</c:f>
              <c:numCache>
                <c:formatCode>General</c:formatCode>
                <c:ptCount val="6"/>
                <c:pt idx="0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1F-4123-A7EB-9DA529F33364}"/>
            </c:ext>
          </c:extLst>
        </c:ser>
        <c:ser>
          <c:idx val="1"/>
          <c:order val="1"/>
          <c:tx>
            <c:strRef>
              <c:f>промежут!$D$20</c:f>
              <c:strCache>
                <c:ptCount val="1"/>
                <c:pt idx="0">
                  <c:v>Доля детей со средним уровнем  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промежут!$E$18:$J$18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промежут!$E$20:$J$20</c:f>
              <c:numCache>
                <c:formatCode>General</c:formatCode>
                <c:ptCount val="6"/>
                <c:pt idx="0">
                  <c:v>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1F-4123-A7EB-9DA529F33364}"/>
            </c:ext>
          </c:extLst>
        </c:ser>
        <c:ser>
          <c:idx val="2"/>
          <c:order val="2"/>
          <c:tx>
            <c:strRef>
              <c:f>промежут!$D$21</c:f>
              <c:strCache>
                <c:ptCount val="1"/>
                <c:pt idx="0">
                  <c:v>Доля детей с высоким уровнем  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промежут!$E$18:$J$18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промежут!$E$21:$J$21</c:f>
              <c:numCache>
                <c:formatCode>General</c:formatCode>
                <c:ptCount val="6"/>
                <c:pt idx="0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1F-4123-A7EB-9DA529F33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5162368"/>
        <c:axId val="185168256"/>
      </c:barChart>
      <c:catAx>
        <c:axId val="18516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168256"/>
        <c:crosses val="autoZero"/>
        <c:auto val="1"/>
        <c:lblAlgn val="ctr"/>
        <c:lblOffset val="100"/>
        <c:noMultiLvlLbl val="0"/>
      </c:catAx>
      <c:valAx>
        <c:axId val="185168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162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Лист27!$C$17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Лист27!$D$16:$G$16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Лист27!$D$17:$G$17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0A-48DD-A28F-5730A9D39FB8}"/>
            </c:ext>
          </c:extLst>
        </c:ser>
        <c:ser>
          <c:idx val="1"/>
          <c:order val="1"/>
          <c:tx>
            <c:strRef>
              <c:f>Лист27!$C$18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Лист27!$D$16:$G$16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Лист27!$D$18:$G$18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0A-48DD-A28F-5730A9D39FB8}"/>
            </c:ext>
          </c:extLst>
        </c:ser>
        <c:ser>
          <c:idx val="2"/>
          <c:order val="2"/>
          <c:tx>
            <c:strRef>
              <c:f>Лист27!$C$19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Лист27!$D$16:$G$16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Лист27!$D$19:$G$19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0A-48DD-A28F-5730A9D39F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62069440"/>
        <c:axId val="1462075672"/>
        <c:axId val="0"/>
      </c:bar3DChart>
      <c:catAx>
        <c:axId val="1462069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2075672"/>
        <c:crosses val="autoZero"/>
        <c:auto val="1"/>
        <c:lblAlgn val="ctr"/>
        <c:lblOffset val="100"/>
        <c:noMultiLvlLbl val="0"/>
      </c:catAx>
      <c:valAx>
        <c:axId val="1462075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2069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Лист28!$C$17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Лист28!$D$16:$G$16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Лист28!$D$17:$G$17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2D-4A30-93C9-EF0C9C51D699}"/>
            </c:ext>
          </c:extLst>
        </c:ser>
        <c:ser>
          <c:idx val="1"/>
          <c:order val="1"/>
          <c:tx>
            <c:strRef>
              <c:f>Лист28!$C$18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Лист28!$D$16:$G$16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Лист28!$D$18:$G$18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2D-4A30-93C9-EF0C9C51D699}"/>
            </c:ext>
          </c:extLst>
        </c:ser>
        <c:ser>
          <c:idx val="2"/>
          <c:order val="2"/>
          <c:tx>
            <c:strRef>
              <c:f>Лист28!$C$19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Лист28!$D$16:$G$16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Лист28!$D$19:$G$19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2D-4A30-93C9-EF0C9C51D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50264536"/>
        <c:axId val="450260272"/>
        <c:axId val="0"/>
      </c:bar3DChart>
      <c:catAx>
        <c:axId val="450264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260272"/>
        <c:crosses val="autoZero"/>
        <c:auto val="1"/>
        <c:lblAlgn val="ctr"/>
        <c:lblOffset val="100"/>
        <c:noMultiLvlLbl val="0"/>
      </c:catAx>
      <c:valAx>
        <c:axId val="45026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264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Лист29!$C$17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Лист29!$D$16:$G$16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Лист29!$D$17:$G$17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3C-4493-8683-3FCCAE87E037}"/>
            </c:ext>
          </c:extLst>
        </c:ser>
        <c:ser>
          <c:idx val="1"/>
          <c:order val="1"/>
          <c:tx>
            <c:strRef>
              <c:f>Лист29!$C$18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Лист29!$D$16:$G$16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Лист29!$D$18:$G$18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3C-4493-8683-3FCCAE87E037}"/>
            </c:ext>
          </c:extLst>
        </c:ser>
        <c:ser>
          <c:idx val="2"/>
          <c:order val="2"/>
          <c:tx>
            <c:strRef>
              <c:f>Лист29!$C$19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Лист29!$D$16:$G$16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Лист29!$D$19:$G$19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3C-4493-8683-3FCCAE87E0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22761648"/>
        <c:axId val="1722767880"/>
        <c:axId val="0"/>
      </c:bar3DChart>
      <c:catAx>
        <c:axId val="172276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2767880"/>
        <c:crosses val="autoZero"/>
        <c:auto val="1"/>
        <c:lblAlgn val="ctr"/>
        <c:lblOffset val="100"/>
        <c:noMultiLvlLbl val="0"/>
      </c:catAx>
      <c:valAx>
        <c:axId val="1722767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2761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Лист30!$C$17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Лист30!$D$16:$G$16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Лист30!$D$17:$G$17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63-4327-A4EC-5722F08FD932}"/>
            </c:ext>
          </c:extLst>
        </c:ser>
        <c:ser>
          <c:idx val="1"/>
          <c:order val="1"/>
          <c:tx>
            <c:strRef>
              <c:f>Лист30!$C$18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Лист30!$D$16:$G$16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Лист30!$D$18:$G$18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63-4327-A4EC-5722F08FD932}"/>
            </c:ext>
          </c:extLst>
        </c:ser>
        <c:ser>
          <c:idx val="2"/>
          <c:order val="2"/>
          <c:tx>
            <c:strRef>
              <c:f>Лист30!$C$19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Лист30!$D$16:$G$16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Лист30!$D$19:$G$19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63-4327-A4EC-5722F08FD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22745904"/>
        <c:axId val="1722740984"/>
        <c:axId val="0"/>
      </c:bar3DChart>
      <c:catAx>
        <c:axId val="1722745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2740984"/>
        <c:crosses val="autoZero"/>
        <c:auto val="1"/>
        <c:lblAlgn val="ctr"/>
        <c:lblOffset val="100"/>
        <c:noMultiLvlLbl val="0"/>
      </c:catAx>
      <c:valAx>
        <c:axId val="172274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2745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итог!$D$20</c:f>
              <c:strCache>
                <c:ptCount val="1"/>
                <c:pt idx="0">
                  <c:v>Доля детей с низким уровнем  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итог!$E$19:$J$19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итог!$E$20:$J$20</c:f>
              <c:numCache>
                <c:formatCode>General</c:formatCode>
                <c:ptCount val="6"/>
                <c:pt idx="0">
                  <c:v>100</c:v>
                </c:pt>
                <c:pt idx="2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9D-4354-9285-0A1B325C9CA9}"/>
            </c:ext>
          </c:extLst>
        </c:ser>
        <c:ser>
          <c:idx val="1"/>
          <c:order val="1"/>
          <c:tx>
            <c:strRef>
              <c:f>итог!$D$21</c:f>
              <c:strCache>
                <c:ptCount val="1"/>
                <c:pt idx="0">
                  <c:v>Доля детей со средним уровнем  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итог!$E$19:$J$19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итог!$E$21:$J$21</c:f>
              <c:numCache>
                <c:formatCode>General</c:formatCode>
                <c:ptCount val="6"/>
                <c:pt idx="0">
                  <c:v>0</c:v>
                </c:pt>
                <c:pt idx="2">
                  <c:v>100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9D-4354-9285-0A1B325C9CA9}"/>
            </c:ext>
          </c:extLst>
        </c:ser>
        <c:ser>
          <c:idx val="2"/>
          <c:order val="2"/>
          <c:tx>
            <c:strRef>
              <c:f>итог!$D$22</c:f>
              <c:strCache>
                <c:ptCount val="1"/>
                <c:pt idx="0">
                  <c:v>Доля детей с высоким уровнем  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итог!$E$19:$J$19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итог!$E$22:$J$22</c:f>
              <c:numCache>
                <c:formatCode>General</c:formatCode>
                <c:ptCount val="6"/>
                <c:pt idx="0">
                  <c:v>0</c:v>
                </c:pt>
                <c:pt idx="2">
                  <c:v>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9D-4354-9285-0A1B325C9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5498624"/>
        <c:axId val="185508608"/>
      </c:barChart>
      <c:catAx>
        <c:axId val="18549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508608"/>
        <c:crosses val="autoZero"/>
        <c:auto val="1"/>
        <c:lblAlgn val="ctr"/>
        <c:lblOffset val="100"/>
        <c:noMultiLvlLbl val="0"/>
      </c:catAx>
      <c:valAx>
        <c:axId val="18550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98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Дмитриев!$C$17</c:f>
              <c:strCache>
                <c:ptCount val="1"/>
                <c:pt idx="0">
                  <c:v>стартовый</c:v>
                </c:pt>
              </c:strCache>
            </c:strRef>
          </c:tx>
          <c:invertIfNegative val="0"/>
          <c:cat>
            <c:strRef>
              <c:f>Дмитриев!$D$16:$H$16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Дмитриев!$D$17:$H$17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80-4B21-A4D1-40193D4B2853}"/>
            </c:ext>
          </c:extLst>
        </c:ser>
        <c:ser>
          <c:idx val="1"/>
          <c:order val="1"/>
          <c:tx>
            <c:strRef>
              <c:f>Дмитриев!$C$18</c:f>
              <c:strCache>
                <c:ptCount val="1"/>
                <c:pt idx="0">
                  <c:v>промежуточный</c:v>
                </c:pt>
              </c:strCache>
            </c:strRef>
          </c:tx>
          <c:invertIfNegative val="0"/>
          <c:cat>
            <c:strRef>
              <c:f>Дмитриев!$D$16:$H$16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Дмитриев!$D$18:$H$18</c:f>
              <c:numCache>
                <c:formatCode>General</c:formatCode>
                <c:ptCount val="5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80-4B21-A4D1-40193D4B2853}"/>
            </c:ext>
          </c:extLst>
        </c:ser>
        <c:ser>
          <c:idx val="2"/>
          <c:order val="2"/>
          <c:tx>
            <c:strRef>
              <c:f>Дмитриев!$C$19</c:f>
              <c:strCache>
                <c:ptCount val="1"/>
                <c:pt idx="0">
                  <c:v>итоговый</c:v>
                </c:pt>
              </c:strCache>
            </c:strRef>
          </c:tx>
          <c:invertIfNegative val="0"/>
          <c:cat>
            <c:strRef>
              <c:f>Дмитриев!$D$16:$H$16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Дмитриев!$D$19:$H$19</c:f>
              <c:numCache>
                <c:formatCode>General</c:formatCode>
                <c:ptCount val="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80-4B21-A4D1-40193D4B2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6736640"/>
        <c:axId val="186738176"/>
        <c:axId val="0"/>
      </c:bar3DChart>
      <c:catAx>
        <c:axId val="186736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6738176"/>
        <c:crosses val="autoZero"/>
        <c:auto val="1"/>
        <c:lblAlgn val="ctr"/>
        <c:lblOffset val="100"/>
        <c:noMultiLvlLbl val="0"/>
      </c:catAx>
      <c:valAx>
        <c:axId val="186738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67366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'исакова '!$C$17</c:f>
              <c:strCache>
                <c:ptCount val="1"/>
                <c:pt idx="0">
                  <c:v>стартовый</c:v>
                </c:pt>
              </c:strCache>
            </c:strRef>
          </c:tx>
          <c:invertIfNegative val="0"/>
          <c:cat>
            <c:strRef>
              <c:f>'исакова '!$D$16:$G$16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'исакова '!$D$17:$G$17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4D-464B-898E-3D27975CE37E}"/>
            </c:ext>
          </c:extLst>
        </c:ser>
        <c:ser>
          <c:idx val="1"/>
          <c:order val="1"/>
          <c:tx>
            <c:strRef>
              <c:f>'исакова '!$C$18</c:f>
              <c:strCache>
                <c:ptCount val="1"/>
                <c:pt idx="0">
                  <c:v>промежуточный</c:v>
                </c:pt>
              </c:strCache>
            </c:strRef>
          </c:tx>
          <c:invertIfNegative val="0"/>
          <c:cat>
            <c:strRef>
              <c:f>'исакова '!$D$16:$G$16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'исакова '!$D$18:$G$18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4D-464B-898E-3D27975CE37E}"/>
            </c:ext>
          </c:extLst>
        </c:ser>
        <c:ser>
          <c:idx val="2"/>
          <c:order val="2"/>
          <c:tx>
            <c:strRef>
              <c:f>'исакова '!$C$19</c:f>
              <c:strCache>
                <c:ptCount val="1"/>
                <c:pt idx="0">
                  <c:v>итоговый</c:v>
                </c:pt>
              </c:strCache>
            </c:strRef>
          </c:tx>
          <c:invertIfNegative val="0"/>
          <c:cat>
            <c:strRef>
              <c:f>'исакова '!$D$16:$G$16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'исакова '!$D$19:$G$19</c:f>
              <c:numCache>
                <c:formatCode>General</c:formatCode>
                <c:ptCount val="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4D-464B-898E-3D27975CE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6832768"/>
        <c:axId val="186834304"/>
        <c:axId val="0"/>
      </c:bar3DChart>
      <c:catAx>
        <c:axId val="186832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6834304"/>
        <c:crosses val="autoZero"/>
        <c:auto val="1"/>
        <c:lblAlgn val="ctr"/>
        <c:lblOffset val="100"/>
        <c:noMultiLvlLbl val="0"/>
      </c:catAx>
      <c:valAx>
        <c:axId val="186834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68327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карлова!$C$17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карлова!$D$16:$G$16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карлова!$D$17:$G$17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8E-4F48-8D37-8B7A8AF110C1}"/>
            </c:ext>
          </c:extLst>
        </c:ser>
        <c:ser>
          <c:idx val="1"/>
          <c:order val="1"/>
          <c:tx>
            <c:strRef>
              <c:f>карлова!$C$18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карлова!$D$16:$G$16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карлова!$D$18:$G$18</c:f>
              <c:numCache>
                <c:formatCode>General</c:formatCode>
                <c:ptCount val="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8E-4F48-8D37-8B7A8AF110C1}"/>
            </c:ext>
          </c:extLst>
        </c:ser>
        <c:ser>
          <c:idx val="2"/>
          <c:order val="2"/>
          <c:tx>
            <c:strRef>
              <c:f>карлова!$C$19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карлова!$D$16:$G$16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карлова!$D$19:$G$19</c:f>
              <c:numCache>
                <c:formatCode>General</c:formatCode>
                <c:ptCount val="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8E-4F48-8D37-8B7A8AF11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18837296"/>
        <c:axId val="1618840904"/>
        <c:axId val="0"/>
      </c:bar3DChart>
      <c:catAx>
        <c:axId val="161883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840904"/>
        <c:crosses val="autoZero"/>
        <c:auto val="1"/>
        <c:lblAlgn val="ctr"/>
        <c:lblOffset val="100"/>
        <c:noMultiLvlLbl val="0"/>
      </c:catAx>
      <c:valAx>
        <c:axId val="1618840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837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Ушаков!$C$17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Ушаков!$D$16:$G$16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Ушаков!$D$17:$G$17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E3-4CDB-84E0-6C8784FF23BD}"/>
            </c:ext>
          </c:extLst>
        </c:ser>
        <c:ser>
          <c:idx val="1"/>
          <c:order val="1"/>
          <c:tx>
            <c:strRef>
              <c:f>Ушаков!$C$18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Ушаков!$D$16:$G$16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Ушаков!$D$18:$G$18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E3-4CDB-84E0-6C8784FF23BD}"/>
            </c:ext>
          </c:extLst>
        </c:ser>
        <c:ser>
          <c:idx val="2"/>
          <c:order val="2"/>
          <c:tx>
            <c:strRef>
              <c:f>Ушаков!$C$19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Ушаков!$D$16:$G$16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Ушаков!$D$19:$G$19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E3-4CDB-84E0-6C8784FF2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18884856"/>
        <c:axId val="1618878296"/>
        <c:axId val="0"/>
      </c:bar3DChart>
      <c:catAx>
        <c:axId val="1618884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878296"/>
        <c:crosses val="autoZero"/>
        <c:auto val="1"/>
        <c:lblAlgn val="ctr"/>
        <c:lblOffset val="100"/>
        <c:noMultiLvlLbl val="0"/>
      </c:catAx>
      <c:valAx>
        <c:axId val="1618878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884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Лист15!$C$17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Лист15!$D$16:$G$16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Лист15!$D$17:$G$17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E5-4839-B53D-B643E002E321}"/>
            </c:ext>
          </c:extLst>
        </c:ser>
        <c:ser>
          <c:idx val="1"/>
          <c:order val="1"/>
          <c:tx>
            <c:strRef>
              <c:f>Лист15!$C$18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Лист15!$D$16:$G$16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Лист15!$D$18:$G$18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E5-4839-B53D-B643E002E321}"/>
            </c:ext>
          </c:extLst>
        </c:ser>
        <c:ser>
          <c:idx val="2"/>
          <c:order val="2"/>
          <c:tx>
            <c:strRef>
              <c:f>Лист15!$C$19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Лист15!$D$16:$G$16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Лист15!$D$19:$G$19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E5-4839-B53D-B643E002E3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549311"/>
        <c:axId val="4549967"/>
        <c:axId val="0"/>
      </c:bar3DChart>
      <c:catAx>
        <c:axId val="45493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9967"/>
        <c:crosses val="autoZero"/>
        <c:auto val="1"/>
        <c:lblAlgn val="ctr"/>
        <c:lblOffset val="100"/>
        <c:noMultiLvlLbl val="0"/>
      </c:catAx>
      <c:valAx>
        <c:axId val="4549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9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Лист16!$C$17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Лист16!$D$16:$G$16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Лист16!$D$17:$G$17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EB-4983-A205-5AA568FB97B8}"/>
            </c:ext>
          </c:extLst>
        </c:ser>
        <c:ser>
          <c:idx val="1"/>
          <c:order val="1"/>
          <c:tx>
            <c:strRef>
              <c:f>Лист16!$C$18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Лист16!$D$16:$G$16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Лист16!$D$18:$G$18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EB-4983-A205-5AA568FB97B8}"/>
            </c:ext>
          </c:extLst>
        </c:ser>
        <c:ser>
          <c:idx val="2"/>
          <c:order val="2"/>
          <c:tx>
            <c:strRef>
              <c:f>Лист16!$C$19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Лист16!$D$16:$G$16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Лист16!$D$19:$G$19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EB-4983-A205-5AA568FB97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90233752"/>
        <c:axId val="390234080"/>
        <c:axId val="0"/>
      </c:bar3DChart>
      <c:catAx>
        <c:axId val="390233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234080"/>
        <c:crosses val="autoZero"/>
        <c:auto val="1"/>
        <c:lblAlgn val="ctr"/>
        <c:lblOffset val="100"/>
        <c:noMultiLvlLbl val="0"/>
      </c:catAx>
      <c:valAx>
        <c:axId val="39023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233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5521</xdr:colOff>
      <xdr:row>18</xdr:row>
      <xdr:rowOff>8834</xdr:rowOff>
    </xdr:from>
    <xdr:to>
      <xdr:col>19</xdr:col>
      <xdr:colOff>193260</xdr:colOff>
      <xdr:row>29</xdr:row>
      <xdr:rowOff>96629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64523</xdr:colOff>
      <xdr:row>8</xdr:row>
      <xdr:rowOff>61452</xdr:rowOff>
    </xdr:from>
    <xdr:to>
      <xdr:col>13</xdr:col>
      <xdr:colOff>952499</xdr:colOff>
      <xdr:row>13</xdr:row>
      <xdr:rowOff>50391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3072</xdr:colOff>
      <xdr:row>7</xdr:row>
      <xdr:rowOff>875685</xdr:rowOff>
    </xdr:from>
    <xdr:to>
      <xdr:col>13</xdr:col>
      <xdr:colOff>860321</xdr:colOff>
      <xdr:row>12</xdr:row>
      <xdr:rowOff>65753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37523</xdr:colOff>
      <xdr:row>7</xdr:row>
      <xdr:rowOff>865909</xdr:rowOff>
    </xdr:from>
    <xdr:to>
      <xdr:col>13</xdr:col>
      <xdr:colOff>404090</xdr:colOff>
      <xdr:row>12</xdr:row>
      <xdr:rowOff>87168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138546</xdr:colOff>
      <xdr:row>8</xdr:row>
      <xdr:rowOff>69273</xdr:rowOff>
    </xdr:from>
    <xdr:to>
      <xdr:col>13</xdr:col>
      <xdr:colOff>1627909</xdr:colOff>
      <xdr:row>12</xdr:row>
      <xdr:rowOff>176646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589471</xdr:colOff>
      <xdr:row>8</xdr:row>
      <xdr:rowOff>17972</xdr:rowOff>
    </xdr:from>
    <xdr:to>
      <xdr:col>13</xdr:col>
      <xdr:colOff>2084716</xdr:colOff>
      <xdr:row>13</xdr:row>
      <xdr:rowOff>41694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86265</xdr:colOff>
      <xdr:row>7</xdr:row>
      <xdr:rowOff>826698</xdr:rowOff>
    </xdr:from>
    <xdr:to>
      <xdr:col>13</xdr:col>
      <xdr:colOff>2120661</xdr:colOff>
      <xdr:row>12</xdr:row>
      <xdr:rowOff>59666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103909</xdr:colOff>
      <xdr:row>8</xdr:row>
      <xdr:rowOff>17318</xdr:rowOff>
    </xdr:from>
    <xdr:to>
      <xdr:col>13</xdr:col>
      <xdr:colOff>1905000</xdr:colOff>
      <xdr:row>12</xdr:row>
      <xdr:rowOff>159327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556137</xdr:colOff>
      <xdr:row>8</xdr:row>
      <xdr:rowOff>230444</xdr:rowOff>
    </xdr:from>
    <xdr:to>
      <xdr:col>13</xdr:col>
      <xdr:colOff>1290484</xdr:colOff>
      <xdr:row>13</xdr:row>
      <xdr:rowOff>19665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103605</xdr:colOff>
      <xdr:row>7</xdr:row>
      <xdr:rowOff>802105</xdr:rowOff>
    </xdr:from>
    <xdr:to>
      <xdr:col>13</xdr:col>
      <xdr:colOff>2055394</xdr:colOff>
      <xdr:row>12</xdr:row>
      <xdr:rowOff>151732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63499</xdr:colOff>
      <xdr:row>7</xdr:row>
      <xdr:rowOff>587375</xdr:rowOff>
    </xdr:from>
    <xdr:to>
      <xdr:col>13</xdr:col>
      <xdr:colOff>1857374</xdr:colOff>
      <xdr:row>11</xdr:row>
      <xdr:rowOff>101600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17</xdr:row>
      <xdr:rowOff>9525</xdr:rowOff>
    </xdr:from>
    <xdr:to>
      <xdr:col>18</xdr:col>
      <xdr:colOff>228600</xdr:colOff>
      <xdr:row>26</xdr:row>
      <xdr:rowOff>180975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20836</xdr:colOff>
      <xdr:row>7</xdr:row>
      <xdr:rowOff>684610</xdr:rowOff>
    </xdr:from>
    <xdr:to>
      <xdr:col>13</xdr:col>
      <xdr:colOff>1309688</xdr:colOff>
      <xdr:row>13</xdr:row>
      <xdr:rowOff>61913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5952</xdr:colOff>
      <xdr:row>8</xdr:row>
      <xdr:rowOff>44649</xdr:rowOff>
    </xdr:from>
    <xdr:to>
      <xdr:col>13</xdr:col>
      <xdr:colOff>1413866</xdr:colOff>
      <xdr:row>12</xdr:row>
      <xdr:rowOff>106561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95249</xdr:colOff>
      <xdr:row>7</xdr:row>
      <xdr:rowOff>365125</xdr:rowOff>
    </xdr:from>
    <xdr:to>
      <xdr:col>13</xdr:col>
      <xdr:colOff>2301874</xdr:colOff>
      <xdr:row>12</xdr:row>
      <xdr:rowOff>6350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36764</xdr:colOff>
      <xdr:row>7</xdr:row>
      <xdr:rowOff>451184</xdr:rowOff>
    </xdr:from>
    <xdr:to>
      <xdr:col>13</xdr:col>
      <xdr:colOff>2255921</xdr:colOff>
      <xdr:row>12</xdr:row>
      <xdr:rowOff>68179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571500</xdr:colOff>
      <xdr:row>17</xdr:row>
      <xdr:rowOff>64052</xdr:rowOff>
    </xdr:from>
    <xdr:to>
      <xdr:col>19</xdr:col>
      <xdr:colOff>414131</xdr:colOff>
      <xdr:row>28</xdr:row>
      <xdr:rowOff>13804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33351</xdr:colOff>
      <xdr:row>7</xdr:row>
      <xdr:rowOff>193222</xdr:rowOff>
    </xdr:from>
    <xdr:to>
      <xdr:col>16</xdr:col>
      <xdr:colOff>18676</xdr:colOff>
      <xdr:row>10</xdr:row>
      <xdr:rowOff>850924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571499</xdr:colOff>
      <xdr:row>7</xdr:row>
      <xdr:rowOff>625475</xdr:rowOff>
    </xdr:from>
    <xdr:to>
      <xdr:col>13</xdr:col>
      <xdr:colOff>1635425</xdr:colOff>
      <xdr:row>13</xdr:row>
      <xdr:rowOff>34925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1290053</xdr:colOff>
      <xdr:row>7</xdr:row>
      <xdr:rowOff>817478</xdr:rowOff>
    </xdr:from>
    <xdr:to>
      <xdr:col>13</xdr:col>
      <xdr:colOff>2406316</xdr:colOff>
      <xdr:row>11</xdr:row>
      <xdr:rowOff>16711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1217262</xdr:colOff>
      <xdr:row>7</xdr:row>
      <xdr:rowOff>129798</xdr:rowOff>
    </xdr:from>
    <xdr:to>
      <xdr:col>13</xdr:col>
      <xdr:colOff>2098728</xdr:colOff>
      <xdr:row>11</xdr:row>
      <xdr:rowOff>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86264</xdr:colOff>
      <xdr:row>7</xdr:row>
      <xdr:rowOff>862641</xdr:rowOff>
    </xdr:from>
    <xdr:to>
      <xdr:col>13</xdr:col>
      <xdr:colOff>2012829</xdr:colOff>
      <xdr:row>12</xdr:row>
      <xdr:rowOff>167496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8</xdr:row>
      <xdr:rowOff>381000</xdr:rowOff>
    </xdr:from>
    <xdr:to>
      <xdr:col>13</xdr:col>
      <xdr:colOff>228600</xdr:colOff>
      <xdr:row>12</xdr:row>
      <xdr:rowOff>76200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76"/>
  <sheetViews>
    <sheetView zoomScale="69" zoomScaleNormal="69" workbookViewId="0">
      <selection activeCell="R9" sqref="R9"/>
    </sheetView>
  </sheetViews>
  <sheetFormatPr defaultRowHeight="15" x14ac:dyDescent="0.25"/>
  <cols>
    <col min="4" max="4" width="26.140625" customWidth="1"/>
  </cols>
  <sheetData>
    <row r="5" spans="2:13" x14ac:dyDescent="0.25">
      <c r="B5" s="51" t="s">
        <v>15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2:13" x14ac:dyDescent="0.25">
      <c r="B6" s="51" t="s">
        <v>16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</row>
    <row r="7" spans="2:13" x14ac:dyDescent="0.25">
      <c r="B7" s="51" t="s">
        <v>81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</row>
    <row r="9" spans="2:13" ht="172.5" customHeight="1" x14ac:dyDescent="0.25">
      <c r="B9" s="6"/>
      <c r="C9" s="7" t="s">
        <v>17</v>
      </c>
      <c r="D9" s="7" t="s">
        <v>18</v>
      </c>
      <c r="E9" s="8" t="s">
        <v>19</v>
      </c>
      <c r="F9" s="8" t="s">
        <v>20</v>
      </c>
      <c r="G9" s="8" t="s">
        <v>21</v>
      </c>
      <c r="H9" s="8" t="s">
        <v>22</v>
      </c>
      <c r="I9" s="27"/>
      <c r="J9" s="9" t="s">
        <v>23</v>
      </c>
      <c r="K9" s="10" t="s">
        <v>24</v>
      </c>
      <c r="L9" s="11" t="s">
        <v>25</v>
      </c>
      <c r="M9" s="6"/>
    </row>
    <row r="10" spans="2:13" x14ac:dyDescent="0.25">
      <c r="B10" s="6"/>
      <c r="C10" s="12">
        <v>1</v>
      </c>
      <c r="D10" s="12" t="s">
        <v>70</v>
      </c>
      <c r="E10" s="12">
        <v>1</v>
      </c>
      <c r="F10" s="12">
        <v>1</v>
      </c>
      <c r="G10" s="12">
        <v>1</v>
      </c>
      <c r="H10" s="12">
        <v>1</v>
      </c>
      <c r="I10" s="28"/>
      <c r="J10" s="13">
        <f>SUM(E10:H10)</f>
        <v>4</v>
      </c>
      <c r="K10" s="14">
        <f>AVERAGE(E10,F10,G10,H10)</f>
        <v>1</v>
      </c>
      <c r="L10" s="15" t="str">
        <f>IF(E10="","",VLOOKUP(K10,$K$74:$L$76,2,TRUE))</f>
        <v>І ур</v>
      </c>
      <c r="M10" s="6"/>
    </row>
    <row r="11" spans="2:13" x14ac:dyDescent="0.25">
      <c r="B11" s="6"/>
      <c r="C11" s="12">
        <v>2</v>
      </c>
      <c r="D11" s="12" t="s">
        <v>71</v>
      </c>
      <c r="E11" s="12">
        <v>1</v>
      </c>
      <c r="F11" s="12">
        <v>2</v>
      </c>
      <c r="G11" s="12">
        <v>1</v>
      </c>
      <c r="H11" s="12">
        <v>1</v>
      </c>
      <c r="I11" s="28"/>
      <c r="J11" s="13">
        <f t="shared" ref="J11:J13" si="0">SUM(E11:H11)</f>
        <v>5</v>
      </c>
      <c r="K11" s="14">
        <f t="shared" ref="K11:K13" si="1">AVERAGE(E11,F11,G11,H11)</f>
        <v>1.25</v>
      </c>
      <c r="L11" s="15" t="str">
        <f>IF(E11="","",VLOOKUP(K11,$K$74:$L$76,2,TRUE))</f>
        <v>І ур</v>
      </c>
      <c r="M11" s="6"/>
    </row>
    <row r="12" spans="2:13" x14ac:dyDescent="0.25">
      <c r="B12" s="6"/>
      <c r="C12" s="12">
        <v>3</v>
      </c>
      <c r="D12" s="12" t="s">
        <v>72</v>
      </c>
      <c r="E12" s="12">
        <v>1</v>
      </c>
      <c r="F12" s="12">
        <v>1</v>
      </c>
      <c r="G12" s="12">
        <v>1</v>
      </c>
      <c r="H12" s="12">
        <v>1</v>
      </c>
      <c r="I12" s="28"/>
      <c r="J12" s="13">
        <f t="shared" si="0"/>
        <v>4</v>
      </c>
      <c r="K12" s="14">
        <f t="shared" si="1"/>
        <v>1</v>
      </c>
      <c r="L12" s="15" t="str">
        <f>IF(E12="","",VLOOKUP(K12,$K$74:$L$76,2,TRUE))</f>
        <v>І ур</v>
      </c>
      <c r="M12" s="6"/>
    </row>
    <row r="13" spans="2:13" x14ac:dyDescent="0.25">
      <c r="B13" s="6"/>
      <c r="C13" s="12">
        <v>4</v>
      </c>
      <c r="D13" s="12" t="s">
        <v>73</v>
      </c>
      <c r="E13" s="12">
        <v>1</v>
      </c>
      <c r="F13" s="12">
        <v>1</v>
      </c>
      <c r="G13" s="12">
        <v>1</v>
      </c>
      <c r="H13" s="12">
        <v>1</v>
      </c>
      <c r="I13" s="28"/>
      <c r="J13" s="13">
        <f t="shared" si="0"/>
        <v>4</v>
      </c>
      <c r="K13" s="14">
        <f t="shared" si="1"/>
        <v>1</v>
      </c>
      <c r="L13" s="15" t="str">
        <f>IF(E13="","",VLOOKUP(K13,$K$74:$L$76,2,TRUE))</f>
        <v>І ур</v>
      </c>
      <c r="M13" s="6"/>
    </row>
    <row r="14" spans="2:13" x14ac:dyDescent="0.25">
      <c r="C14" s="46"/>
      <c r="D14" s="44"/>
      <c r="E14" s="52"/>
      <c r="F14" s="52"/>
      <c r="G14" s="52"/>
      <c r="H14" s="44"/>
      <c r="I14" s="52"/>
      <c r="J14" s="52"/>
      <c r="K14" s="52"/>
      <c r="L14" s="53"/>
    </row>
    <row r="15" spans="2:13" x14ac:dyDescent="0.25">
      <c r="C15" s="54" t="s">
        <v>26</v>
      </c>
      <c r="D15" s="55"/>
      <c r="E15" s="55"/>
      <c r="F15" s="55"/>
      <c r="G15" s="56"/>
      <c r="H15" s="16">
        <f>COUNTA(D10:D13)</f>
        <v>4</v>
      </c>
      <c r="I15" s="54"/>
      <c r="J15" s="55"/>
      <c r="K15" s="55"/>
      <c r="L15" s="56"/>
    </row>
    <row r="16" spans="2:13" x14ac:dyDescent="0.25">
      <c r="C16" s="47" t="s">
        <v>27</v>
      </c>
      <c r="D16" s="47"/>
      <c r="E16" s="17">
        <f>COUNTIF(L10:L13,"І ур")</f>
        <v>4</v>
      </c>
      <c r="F16" s="48" t="s">
        <v>28</v>
      </c>
      <c r="G16" s="48"/>
      <c r="H16" s="18">
        <f>COUNTIF(L10:L13,"ІІ ур")</f>
        <v>0</v>
      </c>
      <c r="I16" s="57" t="s">
        <v>29</v>
      </c>
      <c r="J16" s="58"/>
      <c r="K16" s="17">
        <f>COUNTIF(L10:L13,"ІІІ ур")</f>
        <v>0</v>
      </c>
      <c r="L16" s="19"/>
    </row>
    <row r="17" spans="3:12" ht="81.75" customHeight="1" x14ac:dyDescent="0.25">
      <c r="C17" s="49" t="s">
        <v>30</v>
      </c>
      <c r="D17" s="49"/>
      <c r="E17" s="20">
        <f>(E16/H15)*100</f>
        <v>100</v>
      </c>
      <c r="F17" s="49" t="s">
        <v>31</v>
      </c>
      <c r="G17" s="49"/>
      <c r="H17" s="20">
        <f>(H16/H15)*100</f>
        <v>0</v>
      </c>
      <c r="I17" s="59" t="s">
        <v>32</v>
      </c>
      <c r="J17" s="50"/>
      <c r="K17" s="20">
        <f>(K16/H15)*100</f>
        <v>0</v>
      </c>
      <c r="L17" s="21"/>
    </row>
    <row r="19" spans="3:12" ht="15" customHeight="1" x14ac:dyDescent="0.25">
      <c r="D19" s="22"/>
      <c r="E19" s="50" t="s">
        <v>12</v>
      </c>
      <c r="F19" s="49"/>
      <c r="G19" s="49" t="s">
        <v>13</v>
      </c>
      <c r="H19" s="49"/>
      <c r="I19" s="59" t="s">
        <v>14</v>
      </c>
      <c r="J19" s="50"/>
    </row>
    <row r="20" spans="3:12" ht="36.75" customHeight="1" x14ac:dyDescent="0.25">
      <c r="D20" s="23" t="s">
        <v>30</v>
      </c>
      <c r="E20" s="44">
        <f>E17</f>
        <v>100</v>
      </c>
      <c r="F20" s="45"/>
      <c r="G20" s="46"/>
      <c r="H20" s="45"/>
      <c r="I20" s="46"/>
      <c r="J20" s="45"/>
    </row>
    <row r="21" spans="3:12" ht="41.25" customHeight="1" x14ac:dyDescent="0.25">
      <c r="D21" s="23" t="s">
        <v>31</v>
      </c>
      <c r="E21" s="46">
        <f>H17</f>
        <v>0</v>
      </c>
      <c r="F21" s="45"/>
      <c r="G21" s="46"/>
      <c r="H21" s="45"/>
      <c r="I21" s="46"/>
      <c r="J21" s="45"/>
    </row>
    <row r="22" spans="3:12" ht="36.75" customHeight="1" x14ac:dyDescent="0.25">
      <c r="D22" s="23" t="s">
        <v>32</v>
      </c>
      <c r="E22" s="46">
        <f>K17</f>
        <v>0</v>
      </c>
      <c r="F22" s="45"/>
      <c r="G22" s="46"/>
      <c r="H22" s="45"/>
      <c r="I22" s="46"/>
      <c r="J22" s="45"/>
    </row>
    <row r="74" spans="11:12" x14ac:dyDescent="0.25">
      <c r="K74" s="24">
        <v>1</v>
      </c>
      <c r="L74" s="24" t="s">
        <v>33</v>
      </c>
    </row>
    <row r="75" spans="11:12" x14ac:dyDescent="0.25">
      <c r="K75" s="24">
        <v>1.6</v>
      </c>
      <c r="L75" s="24" t="s">
        <v>34</v>
      </c>
    </row>
    <row r="76" spans="11:12" x14ac:dyDescent="0.25">
      <c r="K76" s="24">
        <v>2.6</v>
      </c>
      <c r="L76" s="24" t="s">
        <v>35</v>
      </c>
    </row>
  </sheetData>
  <mergeCells count="24">
    <mergeCell ref="I16:J16"/>
    <mergeCell ref="I22:J22"/>
    <mergeCell ref="I21:J21"/>
    <mergeCell ref="I20:J20"/>
    <mergeCell ref="I19:J19"/>
    <mergeCell ref="I17:J17"/>
    <mergeCell ref="B5:M5"/>
    <mergeCell ref="B6:M6"/>
    <mergeCell ref="B7:M7"/>
    <mergeCell ref="C14:L14"/>
    <mergeCell ref="C15:G15"/>
    <mergeCell ref="I15:L15"/>
    <mergeCell ref="C16:D16"/>
    <mergeCell ref="F16:G16"/>
    <mergeCell ref="C17:D17"/>
    <mergeCell ref="F17:G17"/>
    <mergeCell ref="E19:F19"/>
    <mergeCell ref="G19:H19"/>
    <mergeCell ref="E20:F20"/>
    <mergeCell ref="G20:H20"/>
    <mergeCell ref="E21:F21"/>
    <mergeCell ref="G21:H21"/>
    <mergeCell ref="E22:F22"/>
    <mergeCell ref="G22:H22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0" zoomScaleNormal="50" workbookViewId="0">
      <selection activeCell="J6" sqref="J6"/>
    </sheetView>
  </sheetViews>
  <sheetFormatPr defaultRowHeight="15" x14ac:dyDescent="0.25"/>
  <cols>
    <col min="3" max="3" width="19.140625" customWidth="1"/>
    <col min="4" max="7" width="30.7109375" customWidth="1"/>
    <col min="10" max="10" width="36.5703125" customWidth="1"/>
    <col min="12" max="12" width="36.85546875" customWidth="1"/>
    <col min="14" max="14" width="36.85546875" customWidth="1"/>
    <col min="16" max="16" width="37" customWidth="1"/>
    <col min="18" max="18" width="37.28515625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6.25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75.7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53.2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67.75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2" zoomScaleNormal="62" workbookViewId="0">
      <selection activeCell="I6" sqref="I6"/>
    </sheetView>
  </sheetViews>
  <sheetFormatPr defaultRowHeight="15" x14ac:dyDescent="0.25"/>
  <cols>
    <col min="3" max="3" width="19.42578125" customWidth="1"/>
    <col min="4" max="7" width="30.7109375" customWidth="1"/>
    <col min="10" max="10" width="37.28515625" customWidth="1"/>
    <col min="12" max="12" width="37.28515625" customWidth="1"/>
    <col min="14" max="14" width="37.28515625" customWidth="1"/>
    <col min="16" max="16" width="37.7109375" customWidth="1"/>
    <col min="18" max="18" width="36.5703125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3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78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64.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52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2" zoomScaleNormal="62" workbookViewId="0">
      <selection activeCell="J6" sqref="J6"/>
    </sheetView>
  </sheetViews>
  <sheetFormatPr defaultRowHeight="15" x14ac:dyDescent="0.25"/>
  <cols>
    <col min="3" max="3" width="19.42578125" customWidth="1"/>
    <col min="4" max="7" width="30.7109375" customWidth="1"/>
    <col min="10" max="10" width="37.140625" customWidth="1"/>
    <col min="12" max="12" width="37.42578125" customWidth="1"/>
    <col min="14" max="14" width="37.140625" customWidth="1"/>
    <col min="16" max="16" width="36.42578125" customWidth="1"/>
    <col min="18" max="18" width="36.7109375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7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72.7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60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67.75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6" zoomScaleNormal="66" workbookViewId="0">
      <selection activeCell="I6" sqref="I6"/>
    </sheetView>
  </sheetViews>
  <sheetFormatPr defaultRowHeight="15" x14ac:dyDescent="0.25"/>
  <cols>
    <col min="3" max="3" width="19.7109375" customWidth="1"/>
    <col min="4" max="7" width="30.7109375" customWidth="1"/>
    <col min="10" max="10" width="36.140625" customWidth="1"/>
    <col min="12" max="12" width="37" customWidth="1"/>
    <col min="14" max="14" width="37.42578125" customWidth="1"/>
    <col min="16" max="16" width="37" customWidth="1"/>
    <col min="18" max="18" width="36.140625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75.75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76.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66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52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5" zoomScaleNormal="55" workbookViewId="0">
      <selection activeCell="J6" sqref="J6"/>
    </sheetView>
  </sheetViews>
  <sheetFormatPr defaultRowHeight="15" x14ac:dyDescent="0.25"/>
  <cols>
    <col min="3" max="3" width="19.28515625" customWidth="1"/>
    <col min="4" max="7" width="30.7109375" customWidth="1"/>
    <col min="10" max="10" width="37" customWidth="1"/>
    <col min="12" max="12" width="36.5703125" customWidth="1"/>
    <col min="14" max="14" width="37.28515625" customWidth="1"/>
    <col min="16" max="16" width="37.28515625" customWidth="1"/>
    <col min="18" max="18" width="37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9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69.7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64.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52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3" zoomScaleNormal="53" workbookViewId="0">
      <selection activeCell="J6" sqref="J6"/>
    </sheetView>
  </sheetViews>
  <sheetFormatPr defaultRowHeight="15" x14ac:dyDescent="0.25"/>
  <cols>
    <col min="3" max="3" width="19.140625" customWidth="1"/>
    <col min="4" max="7" width="30.7109375" customWidth="1"/>
    <col min="10" max="10" width="37" customWidth="1"/>
    <col min="12" max="12" width="37.140625" customWidth="1"/>
    <col min="14" max="14" width="38.140625" customWidth="1"/>
    <col min="16" max="16" width="37.5703125" customWidth="1"/>
    <col min="18" max="18" width="36.7109375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5.5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55.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52.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52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3" zoomScaleNormal="53" workbookViewId="0">
      <selection activeCell="J6" sqref="J6"/>
    </sheetView>
  </sheetViews>
  <sheetFormatPr defaultRowHeight="15" x14ac:dyDescent="0.25"/>
  <cols>
    <col min="3" max="3" width="19" customWidth="1"/>
    <col min="4" max="7" width="30.7109375" customWidth="1"/>
    <col min="10" max="10" width="37.140625" customWidth="1"/>
    <col min="12" max="12" width="37.140625" customWidth="1"/>
    <col min="14" max="14" width="36.85546875" customWidth="1"/>
    <col min="16" max="16" width="36.85546875" customWidth="1"/>
    <col min="18" max="18" width="36.7109375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0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57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56.2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67.75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5" zoomScaleNormal="55" workbookViewId="0">
      <selection activeCell="J6" sqref="J6"/>
    </sheetView>
  </sheetViews>
  <sheetFormatPr defaultRowHeight="15" x14ac:dyDescent="0.25"/>
  <cols>
    <col min="3" max="3" width="19" customWidth="1"/>
    <col min="4" max="7" width="30.7109375" customWidth="1"/>
    <col min="10" max="10" width="36.85546875" customWidth="1"/>
    <col min="12" max="12" width="37.140625" customWidth="1"/>
    <col min="14" max="14" width="37.140625" customWidth="1"/>
    <col min="16" max="16" width="37.28515625" customWidth="1"/>
    <col min="18" max="18" width="36.7109375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4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52.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54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67.75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2" zoomScaleNormal="62" workbookViewId="0">
      <selection activeCell="I7" sqref="I7"/>
    </sheetView>
  </sheetViews>
  <sheetFormatPr defaultRowHeight="15" x14ac:dyDescent="0.25"/>
  <cols>
    <col min="3" max="3" width="19" customWidth="1"/>
    <col min="4" max="7" width="30.7109375" customWidth="1"/>
    <col min="10" max="10" width="36.85546875" customWidth="1"/>
    <col min="12" max="12" width="37.42578125" customWidth="1"/>
    <col min="14" max="14" width="38.140625" customWidth="1"/>
    <col min="16" max="16" width="38" customWidth="1"/>
    <col min="18" max="18" width="36.5703125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0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74.2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60.7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52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7" zoomScaleNormal="57" workbookViewId="0">
      <selection activeCell="J7" sqref="J7"/>
    </sheetView>
  </sheetViews>
  <sheetFormatPr defaultRowHeight="15" x14ac:dyDescent="0.25"/>
  <cols>
    <col min="3" max="3" width="19.140625" customWidth="1"/>
    <col min="4" max="7" width="30.7109375" customWidth="1"/>
    <col min="10" max="10" width="37.140625" customWidth="1"/>
    <col min="12" max="12" width="36.85546875" customWidth="1"/>
    <col min="14" max="14" width="37" customWidth="1"/>
    <col min="16" max="16" width="36.42578125" customWidth="1"/>
    <col min="18" max="18" width="36.5703125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0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7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56.2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67.75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75"/>
  <sheetViews>
    <sheetView zoomScale="80" zoomScaleNormal="80" workbookViewId="0">
      <selection activeCell="O9" sqref="O9"/>
    </sheetView>
  </sheetViews>
  <sheetFormatPr defaultRowHeight="15" x14ac:dyDescent="0.25"/>
  <cols>
    <col min="4" max="4" width="22.85546875" customWidth="1"/>
  </cols>
  <sheetData>
    <row r="5" spans="2:13" x14ac:dyDescent="0.25">
      <c r="B5" s="51" t="s">
        <v>15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2:13" x14ac:dyDescent="0.25">
      <c r="B6" s="51" t="s">
        <v>36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</row>
    <row r="7" spans="2:13" x14ac:dyDescent="0.25">
      <c r="B7" s="51" t="s">
        <v>80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</row>
    <row r="9" spans="2:13" ht="172.5" customHeight="1" x14ac:dyDescent="0.25">
      <c r="B9" s="6"/>
      <c r="C9" s="7" t="s">
        <v>17</v>
      </c>
      <c r="D9" s="7" t="s">
        <v>18</v>
      </c>
      <c r="E9" s="8" t="s">
        <v>19</v>
      </c>
      <c r="F9" s="8" t="s">
        <v>20</v>
      </c>
      <c r="G9" s="8" t="s">
        <v>21</v>
      </c>
      <c r="H9" s="8" t="s">
        <v>22</v>
      </c>
      <c r="I9" s="27"/>
      <c r="J9" s="9" t="s">
        <v>23</v>
      </c>
      <c r="K9" s="10" t="s">
        <v>24</v>
      </c>
      <c r="L9" s="11" t="s">
        <v>25</v>
      </c>
      <c r="M9" s="6"/>
    </row>
    <row r="10" spans="2:13" x14ac:dyDescent="0.25">
      <c r="B10" s="6"/>
      <c r="C10" s="12">
        <v>1</v>
      </c>
      <c r="D10" s="12" t="s">
        <v>70</v>
      </c>
      <c r="E10" s="12">
        <v>3</v>
      </c>
      <c r="F10" s="12">
        <v>2</v>
      </c>
      <c r="G10" s="12">
        <v>2</v>
      </c>
      <c r="H10" s="12">
        <v>2</v>
      </c>
      <c r="I10" s="28"/>
      <c r="J10" s="13">
        <f>SUM(E10:H10)</f>
        <v>9</v>
      </c>
      <c r="K10" s="14">
        <f>AVERAGE(E10,F10,G10,H10)</f>
        <v>2.25</v>
      </c>
      <c r="L10" s="15" t="str">
        <f>IF(E10="","",VLOOKUP(K10,$K$73:$L$75,2,TRUE))</f>
        <v>ІІ ур</v>
      </c>
      <c r="M10" s="6"/>
    </row>
    <row r="11" spans="2:13" x14ac:dyDescent="0.25">
      <c r="B11" s="6"/>
      <c r="C11" s="12">
        <v>2</v>
      </c>
      <c r="D11" s="12" t="s">
        <v>71</v>
      </c>
      <c r="E11" s="12">
        <v>3</v>
      </c>
      <c r="F11" s="12">
        <v>2</v>
      </c>
      <c r="G11" s="12">
        <v>2</v>
      </c>
      <c r="H11" s="12">
        <v>2</v>
      </c>
      <c r="I11" s="28"/>
      <c r="J11" s="13">
        <f t="shared" ref="J11:J12" si="0">SUM(E11:H11)</f>
        <v>9</v>
      </c>
      <c r="K11" s="14">
        <f t="shared" ref="K11:K12" si="1">AVERAGE(E11,F11,G11,H11)</f>
        <v>2.25</v>
      </c>
      <c r="L11" s="15" t="str">
        <f>IF(E11="","",VLOOKUP(K11,$K$73:$L$75,2,TRUE))</f>
        <v>ІІ ур</v>
      </c>
      <c r="M11" s="6"/>
    </row>
    <row r="12" spans="2:13" x14ac:dyDescent="0.25">
      <c r="B12" s="6"/>
      <c r="C12" s="12">
        <v>3</v>
      </c>
      <c r="D12" s="12" t="s">
        <v>72</v>
      </c>
      <c r="E12" s="12">
        <v>2</v>
      </c>
      <c r="F12" s="12">
        <v>2</v>
      </c>
      <c r="G12" s="12">
        <v>2</v>
      </c>
      <c r="H12" s="12">
        <v>2</v>
      </c>
      <c r="I12" s="28"/>
      <c r="J12" s="13">
        <f t="shared" si="0"/>
        <v>8</v>
      </c>
      <c r="K12" s="14">
        <f t="shared" si="1"/>
        <v>2</v>
      </c>
      <c r="L12" s="15" t="str">
        <f>IF(E12="","",VLOOKUP(K12,$K$73:$L$75,2,TRUE))</f>
        <v>ІІ ур</v>
      </c>
      <c r="M12" s="6"/>
    </row>
    <row r="13" spans="2:13" x14ac:dyDescent="0.25">
      <c r="C13" s="46"/>
      <c r="D13" s="44"/>
      <c r="E13" s="52"/>
      <c r="F13" s="52"/>
      <c r="G13" s="52"/>
      <c r="H13" s="44"/>
      <c r="I13" s="52"/>
      <c r="J13" s="52"/>
      <c r="K13" s="52"/>
      <c r="L13" s="53"/>
    </row>
    <row r="14" spans="2:13" x14ac:dyDescent="0.25">
      <c r="C14" s="54" t="s">
        <v>26</v>
      </c>
      <c r="D14" s="55"/>
      <c r="E14" s="55"/>
      <c r="F14" s="55"/>
      <c r="G14" s="56"/>
      <c r="H14" s="16">
        <f>COUNTA(D10:D12)</f>
        <v>3</v>
      </c>
      <c r="I14" s="54"/>
      <c r="J14" s="55"/>
      <c r="K14" s="55"/>
      <c r="L14" s="56"/>
    </row>
    <row r="15" spans="2:13" x14ac:dyDescent="0.25">
      <c r="C15" s="47" t="s">
        <v>27</v>
      </c>
      <c r="D15" s="47"/>
      <c r="E15" s="17">
        <f>COUNTIF(L10:L12,"І ур")</f>
        <v>0</v>
      </c>
      <c r="F15" s="48" t="s">
        <v>28</v>
      </c>
      <c r="G15" s="48"/>
      <c r="H15" s="18">
        <f>COUNTIF(L10:L12,"ІІ ур")</f>
        <v>3</v>
      </c>
      <c r="I15" s="48" t="s">
        <v>29</v>
      </c>
      <c r="J15" s="48"/>
      <c r="K15" s="17">
        <f>COUNTIF(L10:L12,"ІІІ ур")</f>
        <v>0</v>
      </c>
      <c r="L15" s="19"/>
    </row>
    <row r="16" spans="2:13" ht="71.25" customHeight="1" x14ac:dyDescent="0.25">
      <c r="C16" s="49" t="s">
        <v>30</v>
      </c>
      <c r="D16" s="49"/>
      <c r="E16" s="20">
        <f>(E15/H14)*100</f>
        <v>0</v>
      </c>
      <c r="F16" s="49" t="s">
        <v>31</v>
      </c>
      <c r="G16" s="49"/>
      <c r="H16" s="20">
        <f>(H15/H14)*100</f>
        <v>100</v>
      </c>
      <c r="I16" s="49" t="s">
        <v>32</v>
      </c>
      <c r="J16" s="49"/>
      <c r="K16" s="20">
        <f>(K15/H14)*100</f>
        <v>0</v>
      </c>
      <c r="L16" s="21"/>
    </row>
    <row r="18" spans="4:10" x14ac:dyDescent="0.25">
      <c r="D18" s="22"/>
      <c r="E18" s="50" t="s">
        <v>12</v>
      </c>
      <c r="F18" s="49"/>
      <c r="G18" s="49" t="s">
        <v>13</v>
      </c>
      <c r="H18" s="49"/>
      <c r="I18" s="49" t="s">
        <v>14</v>
      </c>
      <c r="J18" s="49"/>
    </row>
    <row r="19" spans="4:10" ht="34.5" customHeight="1" x14ac:dyDescent="0.25">
      <c r="D19" s="23" t="s">
        <v>30</v>
      </c>
      <c r="E19" s="44">
        <f>старт!E20</f>
        <v>100</v>
      </c>
      <c r="F19" s="45"/>
      <c r="G19" s="46">
        <f>E16</f>
        <v>0</v>
      </c>
      <c r="H19" s="45"/>
      <c r="I19" s="46"/>
      <c r="J19" s="45"/>
    </row>
    <row r="20" spans="4:10" ht="38.25" customHeight="1" x14ac:dyDescent="0.25">
      <c r="D20" s="23" t="s">
        <v>31</v>
      </c>
      <c r="E20" s="46">
        <f>старт!E21</f>
        <v>0</v>
      </c>
      <c r="F20" s="45"/>
      <c r="G20" s="46">
        <f>H16</f>
        <v>100</v>
      </c>
      <c r="H20" s="45"/>
      <c r="I20" s="46"/>
      <c r="J20" s="45"/>
    </row>
    <row r="21" spans="4:10" ht="39.75" customHeight="1" x14ac:dyDescent="0.25">
      <c r="D21" s="23" t="s">
        <v>32</v>
      </c>
      <c r="E21" s="46">
        <f>старт!E22</f>
        <v>0</v>
      </c>
      <c r="F21" s="45"/>
      <c r="G21" s="46">
        <f>K16</f>
        <v>0</v>
      </c>
      <c r="H21" s="45"/>
      <c r="I21" s="46"/>
      <c r="J21" s="45"/>
    </row>
    <row r="73" spans="11:12" x14ac:dyDescent="0.25">
      <c r="K73" s="24">
        <v>1</v>
      </c>
      <c r="L73" s="24" t="s">
        <v>33</v>
      </c>
    </row>
    <row r="74" spans="11:12" x14ac:dyDescent="0.25">
      <c r="K74" s="24">
        <v>1.6</v>
      </c>
      <c r="L74" s="24" t="s">
        <v>34</v>
      </c>
    </row>
    <row r="75" spans="11:12" x14ac:dyDescent="0.25">
      <c r="K75" s="24">
        <v>2.6</v>
      </c>
      <c r="L75" s="24" t="s">
        <v>35</v>
      </c>
    </row>
  </sheetData>
  <mergeCells count="24">
    <mergeCell ref="B5:M5"/>
    <mergeCell ref="B6:M6"/>
    <mergeCell ref="B7:M7"/>
    <mergeCell ref="C13:L13"/>
    <mergeCell ref="C14:G14"/>
    <mergeCell ref="I14:L14"/>
    <mergeCell ref="C15:D15"/>
    <mergeCell ref="F15:G15"/>
    <mergeCell ref="I15:J15"/>
    <mergeCell ref="C16:D16"/>
    <mergeCell ref="F16:G16"/>
    <mergeCell ref="I16:J16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0" zoomScaleNormal="60" workbookViewId="0">
      <selection activeCell="I6" sqref="I6"/>
    </sheetView>
  </sheetViews>
  <sheetFormatPr defaultRowHeight="15" x14ac:dyDescent="0.25"/>
  <cols>
    <col min="3" max="3" width="19" customWidth="1"/>
    <col min="4" max="7" width="30.7109375" customWidth="1"/>
    <col min="10" max="10" width="36" customWidth="1"/>
    <col min="12" max="12" width="37" customWidth="1"/>
    <col min="14" max="14" width="36.85546875" customWidth="1"/>
    <col min="16" max="16" width="37.140625" customWidth="1"/>
    <col min="18" max="18" width="37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7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72.7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54.7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67.75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4" zoomScaleNormal="64" workbookViewId="0">
      <selection activeCell="J6" sqref="J6"/>
    </sheetView>
  </sheetViews>
  <sheetFormatPr defaultRowHeight="15" x14ac:dyDescent="0.25"/>
  <cols>
    <col min="3" max="3" width="19.140625" customWidth="1"/>
    <col min="4" max="7" width="30.7109375" customWidth="1"/>
    <col min="10" max="10" width="37.140625" customWidth="1"/>
    <col min="12" max="12" width="36.7109375" customWidth="1"/>
    <col min="14" max="14" width="36.5703125" customWidth="1"/>
    <col min="16" max="16" width="37" customWidth="1"/>
    <col min="18" max="18" width="36.140625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2.25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73.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64.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67.75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4" zoomScaleNormal="64" workbookViewId="0">
      <selection activeCell="J6" sqref="J6"/>
    </sheetView>
  </sheetViews>
  <sheetFormatPr defaultRowHeight="15" x14ac:dyDescent="0.25"/>
  <cols>
    <col min="3" max="3" width="19.28515625" customWidth="1"/>
    <col min="4" max="7" width="30.7109375" customWidth="1"/>
    <col min="10" max="10" width="36.7109375" customWidth="1"/>
    <col min="12" max="12" width="36.7109375" customWidth="1"/>
    <col min="14" max="14" width="37.140625" customWidth="1"/>
    <col min="16" max="16" width="36.42578125" customWidth="1"/>
    <col min="18" max="18" width="38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4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60.7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57.7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67.75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0" zoomScaleNormal="60" workbookViewId="0">
      <selection activeCell="J6" sqref="J6"/>
    </sheetView>
  </sheetViews>
  <sheetFormatPr defaultRowHeight="15" x14ac:dyDescent="0.25"/>
  <cols>
    <col min="3" max="3" width="19.28515625" customWidth="1"/>
    <col min="4" max="7" width="30.7109375" customWidth="1"/>
    <col min="10" max="10" width="36.5703125" customWidth="1"/>
    <col min="12" max="12" width="36.28515625" customWidth="1"/>
    <col min="14" max="14" width="37.7109375" customWidth="1"/>
    <col min="16" max="16" width="36.7109375" customWidth="1"/>
    <col min="18" max="18" width="37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3.75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7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80.2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52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7" zoomScaleNormal="57" workbookViewId="0">
      <selection activeCell="J6" sqref="J6"/>
    </sheetView>
  </sheetViews>
  <sheetFormatPr defaultRowHeight="15" x14ac:dyDescent="0.25"/>
  <cols>
    <col min="3" max="3" width="19.28515625" customWidth="1"/>
    <col min="4" max="7" width="30.7109375" customWidth="1"/>
    <col min="10" max="10" width="37" customWidth="1"/>
    <col min="12" max="12" width="37.140625" customWidth="1"/>
    <col min="14" max="14" width="36.85546875" customWidth="1"/>
    <col min="16" max="16" width="37" customWidth="1"/>
    <col min="18" max="18" width="36.85546875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4.5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67.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69.7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67.75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75"/>
  <sheetViews>
    <sheetView zoomScale="69" zoomScaleNormal="69" workbookViewId="0">
      <selection activeCell="P10" sqref="P10"/>
    </sheetView>
  </sheetViews>
  <sheetFormatPr defaultRowHeight="15" x14ac:dyDescent="0.25"/>
  <cols>
    <col min="4" max="4" width="25.42578125" customWidth="1"/>
  </cols>
  <sheetData>
    <row r="5" spans="2:13" x14ac:dyDescent="0.25">
      <c r="B5" s="51" t="s">
        <v>15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2:13" x14ac:dyDescent="0.25">
      <c r="B6" s="51" t="s">
        <v>37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</row>
    <row r="7" spans="2:13" x14ac:dyDescent="0.25">
      <c r="B7" s="51" t="s">
        <v>79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</row>
    <row r="9" spans="2:13" ht="172.5" customHeight="1" x14ac:dyDescent="0.25">
      <c r="B9" s="6"/>
      <c r="C9" s="7" t="s">
        <v>17</v>
      </c>
      <c r="D9" s="7" t="s">
        <v>18</v>
      </c>
      <c r="E9" s="8" t="s">
        <v>19</v>
      </c>
      <c r="F9" s="8" t="s">
        <v>20</v>
      </c>
      <c r="G9" s="8" t="s">
        <v>21</v>
      </c>
      <c r="H9" s="8" t="s">
        <v>22</v>
      </c>
      <c r="I9" s="27"/>
      <c r="J9" s="9" t="s">
        <v>23</v>
      </c>
      <c r="K9" s="10" t="s">
        <v>24</v>
      </c>
      <c r="L9" s="11" t="s">
        <v>25</v>
      </c>
      <c r="M9" s="6"/>
    </row>
    <row r="10" spans="2:13" x14ac:dyDescent="0.25">
      <c r="B10" s="6"/>
      <c r="C10" s="12">
        <v>1</v>
      </c>
      <c r="D10" s="12" t="s">
        <v>70</v>
      </c>
      <c r="E10" s="12">
        <v>3</v>
      </c>
      <c r="F10" s="12">
        <v>3</v>
      </c>
      <c r="G10" s="12">
        <v>3</v>
      </c>
      <c r="H10" s="12">
        <v>3</v>
      </c>
      <c r="I10" s="28"/>
      <c r="J10" s="13">
        <f>SUM(E10:H10)</f>
        <v>12</v>
      </c>
      <c r="K10" s="14">
        <f>AVERAGE(E10,F10,G10,H10)</f>
        <v>3</v>
      </c>
      <c r="L10" s="15" t="str">
        <f>IF(E10="","",VLOOKUP(K10,$K$73:$L$75,2,TRUE))</f>
        <v>ІІІ ур</v>
      </c>
      <c r="M10" s="6"/>
    </row>
    <row r="11" spans="2:13" x14ac:dyDescent="0.25">
      <c r="B11" s="6"/>
      <c r="C11" s="12">
        <v>2</v>
      </c>
      <c r="D11" s="12" t="s">
        <v>71</v>
      </c>
      <c r="E11" s="12">
        <v>3</v>
      </c>
      <c r="F11" s="12">
        <v>3</v>
      </c>
      <c r="G11" s="12">
        <v>3</v>
      </c>
      <c r="H11" s="12">
        <v>3</v>
      </c>
      <c r="I11" s="28"/>
      <c r="J11" s="13">
        <f t="shared" ref="J11:J12" si="0">SUM(E11:H11)</f>
        <v>12</v>
      </c>
      <c r="K11" s="14">
        <f t="shared" ref="K11:K12" si="1">AVERAGE(E11,F11,G11,H11)</f>
        <v>3</v>
      </c>
      <c r="L11" s="15" t="str">
        <f>IF(E11="","",VLOOKUP(K11,$K$73:$L$75,2,TRUE))</f>
        <v>ІІІ ур</v>
      </c>
      <c r="M11" s="6"/>
    </row>
    <row r="12" spans="2:13" x14ac:dyDescent="0.25">
      <c r="B12" s="6"/>
      <c r="C12" s="12">
        <v>3</v>
      </c>
      <c r="D12" s="12" t="s">
        <v>72</v>
      </c>
      <c r="E12" s="12">
        <v>3</v>
      </c>
      <c r="F12" s="12">
        <v>3</v>
      </c>
      <c r="G12" s="12">
        <v>3</v>
      </c>
      <c r="H12" s="12">
        <v>3</v>
      </c>
      <c r="I12" s="28"/>
      <c r="J12" s="13">
        <f t="shared" si="0"/>
        <v>12</v>
      </c>
      <c r="K12" s="14">
        <f t="shared" si="1"/>
        <v>3</v>
      </c>
      <c r="L12" s="15" t="str">
        <f>IF(E12="","",VLOOKUP(K12,$K$73:$L$75,2,TRUE))</f>
        <v>ІІІ ур</v>
      </c>
      <c r="M12" s="6"/>
    </row>
    <row r="13" spans="2:13" x14ac:dyDescent="0.25">
      <c r="C13" s="46"/>
      <c r="D13" s="44"/>
      <c r="E13" s="52"/>
      <c r="F13" s="52"/>
      <c r="G13" s="52"/>
      <c r="H13" s="44"/>
      <c r="I13" s="52"/>
      <c r="J13" s="52"/>
      <c r="K13" s="52"/>
      <c r="L13" s="53"/>
    </row>
    <row r="14" spans="2:13" x14ac:dyDescent="0.25">
      <c r="C14" s="54" t="s">
        <v>26</v>
      </c>
      <c r="D14" s="55"/>
      <c r="E14" s="55"/>
      <c r="F14" s="55"/>
      <c r="G14" s="56"/>
      <c r="H14" s="16">
        <f>COUNTA(D10:D12)</f>
        <v>3</v>
      </c>
      <c r="I14" s="54"/>
      <c r="J14" s="55"/>
      <c r="K14" s="55"/>
      <c r="L14" s="56"/>
    </row>
    <row r="15" spans="2:13" x14ac:dyDescent="0.25">
      <c r="C15" s="47" t="s">
        <v>27</v>
      </c>
      <c r="D15" s="47"/>
      <c r="E15" s="17">
        <f>COUNTIF(L10:L12,"І ур")</f>
        <v>0</v>
      </c>
      <c r="F15" s="48" t="s">
        <v>28</v>
      </c>
      <c r="G15" s="48"/>
      <c r="H15" s="18">
        <f>COUNTIF(L10:L12,"ІІ ур")</f>
        <v>0</v>
      </c>
      <c r="I15" s="48" t="s">
        <v>29</v>
      </c>
      <c r="J15" s="48"/>
      <c r="K15" s="17">
        <f>COUNTIF(L10:L12,"ІІІ ур")</f>
        <v>3</v>
      </c>
      <c r="L15" s="19"/>
    </row>
    <row r="16" spans="2:13" ht="61.5" customHeight="1" x14ac:dyDescent="0.25">
      <c r="C16" s="49" t="s">
        <v>30</v>
      </c>
      <c r="D16" s="49"/>
      <c r="E16" s="20">
        <f>(E15/H14)*100</f>
        <v>0</v>
      </c>
      <c r="F16" s="49" t="s">
        <v>31</v>
      </c>
      <c r="G16" s="49"/>
      <c r="H16" s="20">
        <f>(H15/H14)*100</f>
        <v>0</v>
      </c>
      <c r="I16" s="49" t="s">
        <v>32</v>
      </c>
      <c r="J16" s="49"/>
      <c r="K16" s="20">
        <f>(K15/H14)*100</f>
        <v>100</v>
      </c>
      <c r="L16" s="21"/>
    </row>
    <row r="19" spans="4:10" x14ac:dyDescent="0.25">
      <c r="D19" s="22"/>
      <c r="E19" s="50" t="s">
        <v>12</v>
      </c>
      <c r="F19" s="49"/>
      <c r="G19" s="49" t="s">
        <v>13</v>
      </c>
      <c r="H19" s="49"/>
      <c r="I19" s="49" t="s">
        <v>14</v>
      </c>
      <c r="J19" s="49"/>
    </row>
    <row r="20" spans="4:10" ht="40.5" customHeight="1" x14ac:dyDescent="0.25">
      <c r="D20" s="23" t="s">
        <v>30</v>
      </c>
      <c r="E20" s="44">
        <f>старт!E20</f>
        <v>100</v>
      </c>
      <c r="F20" s="45"/>
      <c r="G20" s="46">
        <f>промежут!G19</f>
        <v>0</v>
      </c>
      <c r="H20" s="45"/>
      <c r="I20" s="46">
        <f>E16</f>
        <v>0</v>
      </c>
      <c r="J20" s="45"/>
    </row>
    <row r="21" spans="4:10" ht="39.75" customHeight="1" x14ac:dyDescent="0.25">
      <c r="D21" s="23" t="s">
        <v>31</v>
      </c>
      <c r="E21" s="46">
        <f>старт!E21</f>
        <v>0</v>
      </c>
      <c r="F21" s="45"/>
      <c r="G21" s="46">
        <f>промежут!G20</f>
        <v>100</v>
      </c>
      <c r="H21" s="45"/>
      <c r="I21" s="46">
        <f>H16</f>
        <v>0</v>
      </c>
      <c r="J21" s="45"/>
    </row>
    <row r="22" spans="4:10" ht="41.25" customHeight="1" x14ac:dyDescent="0.25">
      <c r="D22" s="23" t="s">
        <v>32</v>
      </c>
      <c r="E22" s="46">
        <f>старт!E22</f>
        <v>0</v>
      </c>
      <c r="F22" s="45"/>
      <c r="G22" s="46">
        <f>промежут!G21</f>
        <v>0</v>
      </c>
      <c r="H22" s="45"/>
      <c r="I22" s="46">
        <f>K16</f>
        <v>100</v>
      </c>
      <c r="J22" s="45"/>
    </row>
    <row r="73" spans="11:12" x14ac:dyDescent="0.25">
      <c r="K73" s="24">
        <v>1</v>
      </c>
      <c r="L73" s="24" t="s">
        <v>33</v>
      </c>
    </row>
    <row r="74" spans="11:12" x14ac:dyDescent="0.25">
      <c r="K74" s="24">
        <v>1.6</v>
      </c>
      <c r="L74" s="24" t="s">
        <v>34</v>
      </c>
    </row>
    <row r="75" spans="11:12" x14ac:dyDescent="0.25">
      <c r="K75" s="24">
        <v>2.6</v>
      </c>
      <c r="L75" s="24" t="s">
        <v>35</v>
      </c>
    </row>
  </sheetData>
  <mergeCells count="24">
    <mergeCell ref="B5:M5"/>
    <mergeCell ref="B6:M6"/>
    <mergeCell ref="B7:M7"/>
    <mergeCell ref="C13:L13"/>
    <mergeCell ref="C14:G14"/>
    <mergeCell ref="I14:L14"/>
    <mergeCell ref="C15:D15"/>
    <mergeCell ref="F15:G15"/>
    <mergeCell ref="I15:J15"/>
    <mergeCell ref="C16:D16"/>
    <mergeCell ref="F16:G16"/>
    <mergeCell ref="I16:J16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E22:F22"/>
    <mergeCell ref="G22:H22"/>
    <mergeCell ref="I22:J2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topLeftCell="A10" zoomScale="51" zoomScaleNormal="51" workbookViewId="0">
      <selection activeCell="V10" sqref="V10"/>
    </sheetView>
  </sheetViews>
  <sheetFormatPr defaultRowHeight="15" x14ac:dyDescent="0.25"/>
  <cols>
    <col min="3" max="3" width="18.85546875" customWidth="1"/>
    <col min="4" max="4" width="37.7109375" customWidth="1"/>
    <col min="5" max="5" width="46.140625" customWidth="1"/>
    <col min="6" max="6" width="42.85546875" customWidth="1"/>
    <col min="7" max="7" width="30.7109375" customWidth="1"/>
    <col min="8" max="8" width="24" customWidth="1"/>
    <col min="9" max="9" width="9.140625" customWidth="1"/>
    <col min="10" max="10" width="36.28515625" customWidth="1"/>
    <col min="11" max="11" width="6.140625" customWidth="1"/>
    <col min="12" max="12" width="30.140625" customWidth="1"/>
    <col min="13" max="13" width="6.42578125" customWidth="1"/>
    <col min="14" max="14" width="34.42578125" customWidth="1"/>
    <col min="15" max="15" width="6.85546875" customWidth="1"/>
    <col min="16" max="16" width="38.140625" customWidth="1"/>
    <col min="17" max="17" width="8.28515625" customWidth="1"/>
    <col min="18" max="18" width="34.5703125" customWidth="1"/>
  </cols>
  <sheetData>
    <row r="2" spans="3:8" ht="18.75" x14ac:dyDescent="0.3">
      <c r="C2" s="41"/>
      <c r="D2" s="60" t="s">
        <v>75</v>
      </c>
      <c r="E2" s="60"/>
      <c r="F2" s="60"/>
      <c r="G2" s="41"/>
    </row>
    <row r="3" spans="3:8" ht="18.75" x14ac:dyDescent="0.3">
      <c r="C3" s="41"/>
      <c r="D3" s="41"/>
      <c r="E3" s="41"/>
      <c r="F3" s="41"/>
      <c r="G3" s="41"/>
    </row>
    <row r="4" spans="3:8" ht="18.75" x14ac:dyDescent="0.3">
      <c r="C4" s="61" t="s">
        <v>74</v>
      </c>
      <c r="D4" s="62"/>
      <c r="E4" s="62"/>
      <c r="F4" s="62"/>
      <c r="G4" s="62"/>
    </row>
    <row r="5" spans="3:8" ht="18.75" x14ac:dyDescent="0.3">
      <c r="C5" s="41"/>
      <c r="D5" s="41"/>
      <c r="E5" s="41"/>
      <c r="F5" s="41"/>
      <c r="G5" s="41"/>
    </row>
    <row r="6" spans="3:8" ht="120.75" customHeight="1" x14ac:dyDescent="0.25">
      <c r="C6" s="33" t="s">
        <v>0</v>
      </c>
      <c r="D6" s="33" t="s">
        <v>1</v>
      </c>
      <c r="E6" s="33" t="s">
        <v>2</v>
      </c>
      <c r="F6" s="33" t="s">
        <v>3</v>
      </c>
      <c r="G6" s="34" t="s">
        <v>4</v>
      </c>
    </row>
    <row r="7" spans="3:8" ht="164.25" customHeight="1" x14ac:dyDescent="0.25">
      <c r="C7" s="34" t="s">
        <v>5</v>
      </c>
      <c r="D7" s="35" t="str">
        <f>IF(D17="","",VLOOKUP(D17,$I$100:$J$102,2,TRUE))</f>
        <v>Формировать первоначальные навыки координации движений, соблюдать при помощи взрослого элементарные навыки самообслуживания</v>
      </c>
      <c r="E7" s="35" t="str">
        <f>IF(D18="","",VLOOKUP(D18,$I$105:$J$107,2,TRUE))</f>
        <v>Формирование представление о первоначальной технике выполнения спортивных упражнений; закрепление навыков выполнения основных видов движений</v>
      </c>
      <c r="F7" s="35" t="str">
        <f>IF(D19="","",VLOOKUP(D19,$I$110:$J$112,2,TRUE))</f>
        <v>Закрепить  первоначальные навыки самообслуживания, представления о здоровом образе жизни; навыки езды на трехколесном велосипеде</v>
      </c>
      <c r="G7" s="36" t="s">
        <v>82</v>
      </c>
    </row>
    <row r="8" spans="3:8" ht="199.5" customHeight="1" x14ac:dyDescent="0.25">
      <c r="C8" s="34" t="s">
        <v>6</v>
      </c>
      <c r="D8" s="35" t="str">
        <f>IF(E17="","",VLOOKUP(E17,$K$100:$L$102,2,TRUE))</f>
        <v>Формировать навыки умения слушать взрослого, выполнять его указания, запоминать и выполнять несложные поручения; обучать выполнению игровых движений, слушанию и пониманию коротких и простых рассказов</v>
      </c>
      <c r="E8" s="35" t="str">
        <f>IF(E18="","",VLOOKUP(E18,$K$105:$L$107,2,TRUE))</f>
        <v>Учить понимать слова, обозначающие части тела человека (руки, ноги, голова), бытовые и игровые действия (гулять, кушать), контрастные размеры (большой, маленький), уметь согласовывать существительные, местоимения с глаголами</v>
      </c>
      <c r="F8" s="35" t="str">
        <f>IF(E19="","",VLOOKUP(E19,$K$110:$L$112,2,TRUE))</f>
        <v>Закрепить использование всех часейи речи, применение необходимых слов и словосочетаний; формировать навык эмоционального восприятия сюжета, сопереживания персонажам</v>
      </c>
      <c r="G8" s="37" t="s">
        <v>83</v>
      </c>
    </row>
    <row r="9" spans="3:8" ht="197.25" customHeight="1" x14ac:dyDescent="0.25">
      <c r="C9" s="34" t="s">
        <v>7</v>
      </c>
      <c r="D9" s="35" t="str">
        <f>IF(F17="","",VLOOKUP(F17,$M$100:$N$102,2,TRUE))</f>
        <v>Учить составлять элементарные конструкции при помощи взрослого; различать основные черыре цвета, нахождению предмета в окружающем пространстве</v>
      </c>
      <c r="E9" s="35" t="str">
        <f>IF(F18="","",VLOOKUP(F18,$M$105:$N$107,2,TRUE))</f>
        <v xml:space="preserve">Формировать навыки координации движений, мелкой моторики рук; соотносить и отбирать геометрические формы различной величины по основным свойствам; группировать материалы по их форме, величине; узнавать и называть птиц, прилетающих на участок; характерные сезонные изменения природы.
</v>
      </c>
      <c r="F9" s="35" t="str">
        <f>IF(F19="","",VLOOKUP(F19,$M$110:$N$112,2,TRUE))</f>
        <v xml:space="preserve">Продолжить работу по составлению и выделению однородных предметов; располагать предметы в ряд, по порядку, по величине в направлении слева направо правой рукой; сравнивать два контрастных предмета по длине и ширине, высоте путем наложения и приложения; называть геометрические фигуры: круг, квадрат, треугольник, ориентироваться в пространстве от себя; сооружать простейшие постройки из деталей разных цветов и форм
</v>
      </c>
      <c r="G9" s="36" t="s">
        <v>84</v>
      </c>
    </row>
    <row r="10" spans="3:8" ht="279.75" customHeight="1" x14ac:dyDescent="0.25">
      <c r="C10" s="34" t="s">
        <v>8</v>
      </c>
      <c r="D10" s="35" t="str">
        <f>IF(G17="","",VLOOKUP(G17,$O$100:$P$102,2,TRUE))</f>
        <v>Учить правильно распологать изображение на бумаге, технике работы с карандашом, умению рисовать пальчиками и ладошкой; уметь лепить круглые формы</v>
      </c>
      <c r="E10" s="35" t="str">
        <f>IF(G18="","",VLOOKUP(G18,$O$105:$P$107,2,TRUE))</f>
        <v xml:space="preserve">Формировать  простейшие приемы лепки (отрывать куски от большого кома, соединять их в одно целое, самостоятельно скатывать глину);
      лепить предметы путем соединения шариков одинаковой и разной величины, выкладывать и составлять на листе бумаги из геометрических форм простейшие фигуры (машина, дом, снеговик); учить понимать и эмоционально реагировать на содержание музыкальных произведений
</v>
      </c>
      <c r="F10" s="35" t="str">
        <f>IF(G19="","",VLOOKUP(G19,$O$110:$P$112,2,TRUE))</f>
        <v>Продолжить работу по закреплению первоначальных навыков техники рисования, умению распологать и наклеивать крупные и более мелкие элементы; выполнение элементарных движений под плясовые мелодии</v>
      </c>
      <c r="G10" s="36" t="s">
        <v>85</v>
      </c>
    </row>
    <row r="11" spans="3:8" ht="72" customHeight="1" x14ac:dyDescent="0.25">
      <c r="C11" s="38" t="s">
        <v>10</v>
      </c>
      <c r="D11" s="39" t="e">
        <f>IF(H17="","",VLOOKUP(H17,$Q$100:$R$102,2,TRUE))</f>
        <v>#N/A</v>
      </c>
      <c r="E11" s="39" t="e">
        <f>IF(H18="","",VLOOKUP(H18,$Q$105:$R$107,2,TRUE))</f>
        <v>#N/A</v>
      </c>
      <c r="F11" s="39" t="e">
        <f>IF(H19="","",VLOOKUP(H19,$Q$110:$R$112,2,TRUE))</f>
        <v>#N/A</v>
      </c>
      <c r="G11" s="40" t="s">
        <v>86</v>
      </c>
    </row>
    <row r="15" spans="3:8" ht="18.75" x14ac:dyDescent="0.3">
      <c r="C15" s="41"/>
      <c r="D15" s="41"/>
      <c r="E15" s="41"/>
      <c r="F15" s="41"/>
      <c r="G15" s="41"/>
      <c r="H15" s="41"/>
    </row>
    <row r="16" spans="3:8" ht="18.75" x14ac:dyDescent="0.3">
      <c r="C16" s="42"/>
      <c r="D16" s="42" t="s">
        <v>11</v>
      </c>
      <c r="E16" s="42" t="s">
        <v>6</v>
      </c>
      <c r="F16" s="42" t="s">
        <v>7</v>
      </c>
      <c r="G16" s="42" t="s">
        <v>8</v>
      </c>
      <c r="H16" s="43" t="s">
        <v>10</v>
      </c>
    </row>
    <row r="17" spans="3:8" ht="18.75" x14ac:dyDescent="0.3">
      <c r="C17" s="42" t="s">
        <v>12</v>
      </c>
      <c r="D17" s="42">
        <f>старт!E10</f>
        <v>1</v>
      </c>
      <c r="E17" s="42">
        <f>старт!F10</f>
        <v>1</v>
      </c>
      <c r="F17" s="42">
        <f>старт!G10</f>
        <v>1</v>
      </c>
      <c r="G17" s="42">
        <f>старт!H10</f>
        <v>1</v>
      </c>
      <c r="H17" s="43">
        <f>старт!I10</f>
        <v>0</v>
      </c>
    </row>
    <row r="18" spans="3:8" ht="18.75" x14ac:dyDescent="0.3">
      <c r="C18" s="42" t="s">
        <v>13</v>
      </c>
      <c r="D18" s="42">
        <f>промежут!E10</f>
        <v>3</v>
      </c>
      <c r="E18" s="42">
        <f>промежут!F10</f>
        <v>2</v>
      </c>
      <c r="F18" s="42">
        <f>промежут!G10</f>
        <v>2</v>
      </c>
      <c r="G18" s="42">
        <f>промежут!H10</f>
        <v>2</v>
      </c>
      <c r="H18" s="43">
        <f>промежут!I10</f>
        <v>0</v>
      </c>
    </row>
    <row r="19" spans="3:8" ht="18.75" x14ac:dyDescent="0.3">
      <c r="C19" s="42" t="s">
        <v>14</v>
      </c>
      <c r="D19" s="42">
        <f>итог!E10</f>
        <v>3</v>
      </c>
      <c r="E19" s="42">
        <f>итог!F10</f>
        <v>3</v>
      </c>
      <c r="F19" s="42">
        <f>итог!G10</f>
        <v>3</v>
      </c>
      <c r="G19" s="42">
        <f>итог!H10</f>
        <v>3</v>
      </c>
      <c r="H19" s="43">
        <f>итог!I10</f>
        <v>0</v>
      </c>
    </row>
    <row r="20" spans="3:8" ht="18.75" x14ac:dyDescent="0.3">
      <c r="C20" s="41"/>
      <c r="D20" s="41"/>
      <c r="E20" s="41"/>
      <c r="F20" s="41"/>
      <c r="G20" s="41"/>
      <c r="H20" s="41"/>
    </row>
    <row r="21" spans="3:8" ht="18.75" x14ac:dyDescent="0.3">
      <c r="C21" s="41"/>
      <c r="D21" s="41"/>
      <c r="E21" s="41"/>
      <c r="F21" s="41"/>
      <c r="G21" s="41"/>
      <c r="H21" s="41"/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177.75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184.5" customHeight="1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179.25" customHeight="1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117.75" customHeight="1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168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60.5" customHeight="1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136.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99.75" customHeight="1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34.75" customHeight="1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topLeftCell="A10" zoomScale="53" zoomScaleNormal="53" workbookViewId="0">
      <selection activeCell="P11" sqref="P11"/>
    </sheetView>
  </sheetViews>
  <sheetFormatPr defaultRowHeight="15" x14ac:dyDescent="0.25"/>
  <cols>
    <col min="3" max="3" width="19" customWidth="1"/>
    <col min="4" max="4" width="38.28515625" customWidth="1"/>
    <col min="5" max="5" width="41" customWidth="1"/>
    <col min="6" max="6" width="40.7109375" customWidth="1"/>
    <col min="7" max="7" width="30.7109375" customWidth="1"/>
    <col min="8" max="8" width="20.140625" customWidth="1"/>
    <col min="9" max="9" width="9.140625" customWidth="1"/>
    <col min="10" max="10" width="37.28515625" customWidth="1"/>
    <col min="12" max="12" width="37" customWidth="1"/>
    <col min="14" max="14" width="37.28515625" customWidth="1"/>
    <col min="16" max="16" width="37.28515625" customWidth="1"/>
    <col min="18" max="18" width="36.7109375" customWidth="1"/>
  </cols>
  <sheetData>
    <row r="2" spans="3:8" ht="18.75" x14ac:dyDescent="0.3">
      <c r="C2" s="41"/>
      <c r="D2" s="60" t="s">
        <v>75</v>
      </c>
      <c r="E2" s="60"/>
      <c r="F2" s="60"/>
      <c r="G2" s="41"/>
      <c r="H2" s="41"/>
    </row>
    <row r="3" spans="3:8" ht="18.75" x14ac:dyDescent="0.3">
      <c r="C3" s="41"/>
      <c r="D3" s="41"/>
      <c r="E3" s="41"/>
      <c r="F3" s="41"/>
      <c r="G3" s="41"/>
      <c r="H3" s="41"/>
    </row>
    <row r="4" spans="3:8" ht="18.75" x14ac:dyDescent="0.3">
      <c r="C4" s="61" t="s">
        <v>76</v>
      </c>
      <c r="D4" s="62"/>
      <c r="E4" s="62"/>
      <c r="F4" s="62"/>
      <c r="G4" s="62"/>
      <c r="H4" s="41"/>
    </row>
    <row r="5" spans="3:8" ht="18.75" x14ac:dyDescent="0.3">
      <c r="C5" s="41"/>
      <c r="D5" s="41"/>
      <c r="E5" s="41"/>
      <c r="F5" s="41"/>
      <c r="G5" s="41"/>
      <c r="H5" s="41"/>
    </row>
    <row r="6" spans="3:8" ht="69.95" customHeight="1" x14ac:dyDescent="0.3">
      <c r="C6" s="33" t="s">
        <v>0</v>
      </c>
      <c r="D6" s="33" t="s">
        <v>1</v>
      </c>
      <c r="E6" s="33" t="s">
        <v>2</v>
      </c>
      <c r="F6" s="33" t="s">
        <v>3</v>
      </c>
      <c r="G6" s="34" t="s">
        <v>4</v>
      </c>
      <c r="H6" s="41"/>
    </row>
    <row r="7" spans="3:8" ht="149.25" customHeight="1" x14ac:dyDescent="0.3">
      <c r="C7" s="34" t="s">
        <v>5</v>
      </c>
      <c r="D7" s="35" t="str">
        <f>IF(D17="","",VLOOKUP(D17,$I$100:$J$102,2,TRUE))</f>
        <v>Формировать первоначальные навыки координации движений, соблюдать при помощи взрослого элементарные навыки самообслуживания</v>
      </c>
      <c r="E7" s="35" t="str">
        <f>IF(D18="","",VLOOKUP(D18,$I$105:$J$107,2,TRUE))</f>
        <v>Формирование представление о первоначальной технике выполнения спортивных упражнений; закрепление навыков выполнения основных видов движений</v>
      </c>
      <c r="F7" s="35" t="str">
        <f>IF(D19="","",VLOOKUP(D19,$I$110:$J$112,2,TRUE))</f>
        <v>Закрепить  первоначальные навыки самообслуживания, представления о здоровом образе жизни; навыки езды на трехколесном велосипеде</v>
      </c>
      <c r="G7" s="36" t="s">
        <v>87</v>
      </c>
      <c r="H7" s="41"/>
    </row>
    <row r="8" spans="3:8" ht="156.75" customHeight="1" x14ac:dyDescent="0.3">
      <c r="C8" s="34" t="s">
        <v>6</v>
      </c>
      <c r="D8" s="35" t="str">
        <f>IF(E17="","",VLOOKUP(E17,$K$100:$L$102,2,TRUE))</f>
        <v>Учить правильной артикуляции гласных и согласных звуков; формировать навыками слушания и говорения</v>
      </c>
      <c r="E8" s="35" t="str">
        <f>IF(E18="","",VLOOKUP(E18,$K$105:$L$107,2,TRUE))</f>
        <v>Учить понимать слова, обозначающие части тела человека (руки, ноги, голова), бытовые и игровые действия (гулять, кушать), контрастные размеры (большой, маленький), уметь согласовывать существительные, местоимения с глаголами</v>
      </c>
      <c r="F8" s="35" t="str">
        <f>IF(E19="","",VLOOKUP(E19,$K$110:$L$112,2,TRUE))</f>
        <v>Закрепить использование всех часейи речи, применение необходимых слов и словосочетаний; формировать навык эмоционального восприятия сюжета, сопереживания персонажам</v>
      </c>
      <c r="G8" s="37" t="s">
        <v>83</v>
      </c>
      <c r="H8" s="41"/>
    </row>
    <row r="9" spans="3:8" ht="208.5" customHeight="1" x14ac:dyDescent="0.3">
      <c r="C9" s="34" t="s">
        <v>7</v>
      </c>
      <c r="D9" s="35" t="str">
        <f>IF(F17="","",VLOOKUP(F17,$M$100:$N$102,2,TRUE))</f>
        <v>Учить составлять элементарные конструкции при помощи взрослого; различать основные черыре цвета, нахождению предмета в окружающем пространстве</v>
      </c>
      <c r="E9" s="35" t="str">
        <f>IF(F18="","",VLOOKUP(F18,$M$105:$N$107,2,TRUE))</f>
        <v xml:space="preserve">Формировать навыки координации движений, мелкой моторики рук; соотносить и отбирать геометрические формы различной величины по основным свойствам; группировать материалы по их форме, величине; узнавать и называть птиц, прилетающих на участок; характерные сезонные изменения природы.
</v>
      </c>
      <c r="F9" s="35" t="str">
        <f>IF(F19="","",VLOOKUP(F19,$M$110:$N$112,2,TRUE))</f>
        <v xml:space="preserve">Продолжить работу по составлению и выделению однородных предметов; располагать предметы в ряд, по порядку, по величине в направлении слева направо правой рукой; сравнивать два контрастных предмета по длине и ширине, высоте путем наложения и приложения; называть геометрические фигуры: круг, квадрат, треугольник, ориентироваться в пространстве от себя; сооружать простейшие постройки из деталей разных цветов и форм
</v>
      </c>
      <c r="G9" s="36" t="s">
        <v>88</v>
      </c>
      <c r="H9" s="41"/>
    </row>
    <row r="10" spans="3:8" ht="316.5" customHeight="1" x14ac:dyDescent="0.3">
      <c r="C10" s="34" t="s">
        <v>8</v>
      </c>
      <c r="D10" s="35" t="str">
        <f>IF(G17="","",VLOOKUP(G17,$O$100:$P$102,2,TRUE))</f>
        <v>Учить правильно распологать изображение на бумаге, технике работы с карандашом, умению рисовать пальчиками и ладошкой; уметь лепить круглые формы</v>
      </c>
      <c r="E10" s="35" t="str">
        <f>IF(G18="","",VLOOKUP(G18,$O$105:$P$107,2,TRUE))</f>
        <v xml:space="preserve">Формировать  простейшие приемы лепки (отрывать куски от большого кома, соединять их в одно целое, самостоятельно скатывать глину);
      лепить предметы путем соединения шариков одинаковой и разной величины, выкладывать и составлять на листе бумаги из геометрических форм простейшие фигуры (машина, дом, снеговик); учить понимать и эмоционально реагировать на содержание музыкальных произведений
</v>
      </c>
      <c r="F10" s="35" t="str">
        <f>IF(G19="","",VLOOKUP(G19,$O$110:$P$112,2,TRUE))</f>
        <v>Продолжить работу по закреплению первоначальных навыков техники рисования, умению распологать и наклеивать крупные и более мелкие элементы; выполнение элементарных движений под плясовые мелодии</v>
      </c>
      <c r="G10" s="36" t="s">
        <v>89</v>
      </c>
      <c r="H10" s="41"/>
    </row>
    <row r="11" spans="3:8" ht="69.95" customHeight="1" x14ac:dyDescent="0.3">
      <c r="C11" s="38" t="s">
        <v>10</v>
      </c>
      <c r="D11" s="39" t="e">
        <f>IF(H17="","",VLOOKUP(H17,$Q$100:$R$102,2,TRUE))</f>
        <v>#N/A</v>
      </c>
      <c r="E11" s="39" t="e">
        <f>IF(H18="","",VLOOKUP(H18,$Q$105:$R$107,2,TRUE))</f>
        <v>#N/A</v>
      </c>
      <c r="F11" s="39" t="e">
        <f>IF(H19="","",VLOOKUP(H19,$Q$110:$R$112,2,TRUE))</f>
        <v>#N/A</v>
      </c>
      <c r="G11" s="40"/>
      <c r="H11" s="41"/>
    </row>
    <row r="12" spans="3:8" ht="18.75" x14ac:dyDescent="0.3">
      <c r="C12" s="41"/>
      <c r="D12" s="41"/>
      <c r="E12" s="41"/>
      <c r="F12" s="41"/>
      <c r="G12" s="41"/>
      <c r="H12" s="41"/>
    </row>
    <row r="13" spans="3:8" ht="18.75" x14ac:dyDescent="0.3">
      <c r="C13" s="41"/>
      <c r="D13" s="41"/>
      <c r="E13" s="41"/>
      <c r="F13" s="41"/>
      <c r="G13" s="41"/>
      <c r="H13" s="41"/>
    </row>
    <row r="14" spans="3:8" ht="18.75" x14ac:dyDescent="0.3">
      <c r="C14" s="41"/>
      <c r="D14" s="41"/>
      <c r="E14" s="41"/>
      <c r="F14" s="41"/>
      <c r="G14" s="41"/>
      <c r="H14" s="41"/>
    </row>
    <row r="15" spans="3:8" ht="18.75" x14ac:dyDescent="0.3">
      <c r="C15" s="41"/>
      <c r="D15" s="41"/>
      <c r="E15" s="41"/>
      <c r="F15" s="41"/>
      <c r="G15" s="41"/>
      <c r="H15" s="41"/>
    </row>
    <row r="16" spans="3:8" ht="18.75" x14ac:dyDescent="0.3">
      <c r="C16" s="42"/>
      <c r="D16" s="42" t="s">
        <v>11</v>
      </c>
      <c r="E16" s="42" t="s">
        <v>6</v>
      </c>
      <c r="F16" s="42" t="s">
        <v>7</v>
      </c>
      <c r="G16" s="42" t="s">
        <v>8</v>
      </c>
      <c r="H16" s="43" t="s">
        <v>10</v>
      </c>
    </row>
    <row r="17" spans="3:8" ht="18.75" x14ac:dyDescent="0.3">
      <c r="C17" s="42" t="s">
        <v>12</v>
      </c>
      <c r="D17" s="42">
        <f>старт!E11</f>
        <v>1</v>
      </c>
      <c r="E17" s="42">
        <f>старт!F11</f>
        <v>2</v>
      </c>
      <c r="F17" s="42">
        <f>старт!G11</f>
        <v>1</v>
      </c>
      <c r="G17" s="42">
        <f>старт!H11</f>
        <v>1</v>
      </c>
      <c r="H17" s="43">
        <f>старт!I11</f>
        <v>0</v>
      </c>
    </row>
    <row r="18" spans="3:8" ht="18.75" x14ac:dyDescent="0.3">
      <c r="C18" s="42" t="s">
        <v>13</v>
      </c>
      <c r="D18" s="42">
        <f>промежут!E11</f>
        <v>3</v>
      </c>
      <c r="E18" s="42">
        <f>промежут!F11</f>
        <v>2</v>
      </c>
      <c r="F18" s="42">
        <f>промежут!G11</f>
        <v>2</v>
      </c>
      <c r="G18" s="42">
        <f>промежут!H11</f>
        <v>2</v>
      </c>
      <c r="H18" s="43">
        <f>промежут!I11</f>
        <v>0</v>
      </c>
    </row>
    <row r="19" spans="3:8" ht="18.75" x14ac:dyDescent="0.3">
      <c r="C19" s="42" t="s">
        <v>14</v>
      </c>
      <c r="D19" s="42">
        <f>итог!E11</f>
        <v>3</v>
      </c>
      <c r="E19" s="42">
        <f>итог!F11</f>
        <v>3</v>
      </c>
      <c r="F19" s="42">
        <f>итог!G11</f>
        <v>3</v>
      </c>
      <c r="G19" s="42">
        <f>итог!H11</f>
        <v>3</v>
      </c>
      <c r="H19" s="43">
        <f>итог!I11</f>
        <v>0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9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62.2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67.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52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tabSelected="1" topLeftCell="A7" zoomScale="57" zoomScaleNormal="57" workbookViewId="0">
      <selection activeCell="J20" sqref="J20"/>
    </sheetView>
  </sheetViews>
  <sheetFormatPr defaultRowHeight="15" x14ac:dyDescent="0.25"/>
  <cols>
    <col min="3" max="3" width="19" customWidth="1"/>
    <col min="4" max="4" width="37" customWidth="1"/>
    <col min="5" max="5" width="39.42578125" customWidth="1"/>
    <col min="6" max="6" width="40.28515625" customWidth="1"/>
    <col min="7" max="7" width="30.7109375" customWidth="1"/>
    <col min="8" max="8" width="19.85546875" customWidth="1"/>
    <col min="10" max="10" width="36.7109375" customWidth="1"/>
    <col min="12" max="12" width="36.140625" customWidth="1"/>
    <col min="14" max="14" width="36.7109375" customWidth="1"/>
    <col min="16" max="16" width="37.7109375" customWidth="1"/>
    <col min="18" max="18" width="36.140625" customWidth="1"/>
  </cols>
  <sheetData>
    <row r="2" spans="3:8" ht="15.75" x14ac:dyDescent="0.25">
      <c r="D2" s="63" t="s">
        <v>78</v>
      </c>
      <c r="E2" s="63"/>
      <c r="F2" s="63"/>
    </row>
    <row r="4" spans="3:8" ht="15.75" x14ac:dyDescent="0.25">
      <c r="C4" s="64" t="s">
        <v>77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96.75" customHeight="1" x14ac:dyDescent="0.25">
      <c r="C7" s="3" t="s">
        <v>5</v>
      </c>
      <c r="D7" s="25" t="str">
        <f>IF(D17="","",VLOOKUP(D17,$I$100:$J$102,2,TRUE))</f>
        <v>Формировать первоначальные навыки координации движений, соблюдать при помощи взрослого элементарные навыки самообслуживания</v>
      </c>
      <c r="E7" s="25" t="str">
        <f>IF(D18="","",VLOOKUP(D18,$I$105:$J$107,2,TRUE))</f>
        <v>Закрепление первоначльных навыков личной гигиены; формирование положительных эмоций при проведении закаливающих процедур</v>
      </c>
      <c r="F7" s="25" t="str">
        <f>IF(D19="","",VLOOKUP(D19,$I$110:$J$112,2,TRUE))</f>
        <v>Закрепить  первоначальные навыки самообслуживания, представления о здоровом образе жизни; навыки езды на трехколесном велосипеде</v>
      </c>
      <c r="G7" s="2" t="s">
        <v>82</v>
      </c>
    </row>
    <row r="8" spans="3:8" ht="120.75" customHeight="1" x14ac:dyDescent="0.25">
      <c r="C8" s="3" t="s">
        <v>6</v>
      </c>
      <c r="D8" s="25" t="str">
        <f>IF(E17="","",VLOOKUP(E17,$K$100:$L$102,2,TRUE))</f>
        <v>Формировать навыки умения слушать взрослого, выполнять его указания, запоминать и выполнять несложные поручения; обучать выполнению игровых движений, слушанию и пониманию коротких и простых рассказов</v>
      </c>
      <c r="E8" s="25" t="str">
        <f>IF(E18="","",VLOOKUP(E18,$K$105:$L$107,2,TRUE))</f>
        <v>Учить понимать слова, обозначающие части тела человека (руки, ноги, голова), бытовые и игровые действия (гулять, кушать), контрастные размеры (большой, маленький), уметь согласовывать существительные, местоимения с глаголами</v>
      </c>
      <c r="F8" s="25" t="str">
        <f>IF(E19="","",VLOOKUP(E19,$K$110:$L$112,2,TRUE))</f>
        <v>Закрепить использование всех часейи речи, применение необходимых слов и словосочетаний; формировать навык эмоционального восприятия сюжета, сопереживания персонажам</v>
      </c>
      <c r="G8" s="1" t="s">
        <v>90</v>
      </c>
    </row>
    <row r="9" spans="3:8" ht="109.5" customHeight="1" x14ac:dyDescent="0.25">
      <c r="C9" s="3" t="s">
        <v>7</v>
      </c>
      <c r="D9" s="25" t="str">
        <f>IF(F17="","",VLOOKUP(F17,$M$100:$N$102,2,TRUE))</f>
        <v>Учить составлять элементарные конструкции при помощи взрослого; различать основные черыре цвета, нахождению предмета в окружающем пространстве</v>
      </c>
      <c r="E9" s="25" t="str">
        <f>IF(F18="","",VLOOKUP(F18,$M$105:$N$107,2,TRUE))</f>
        <v xml:space="preserve">Формировать навыки координации движений, мелкой моторики рук; соотносить и отбирать геометрические формы различной величины по основным свойствам; группировать материалы по их форме, величине; узнавать и называть птиц, прилетающих на участок; характерные сезонные изменения природы.
</v>
      </c>
      <c r="F9" s="25" t="str">
        <f>IF(F19="","",VLOOKUP(F19,$M$110:$N$112,2,TRUE))</f>
        <v xml:space="preserve">Продолжить работу по составлению и выделению однородных предметов; располагать предметы в ряд, по порядку, по величине в направлении слева направо правой рукой; сравнивать два контрастных предмета по длине и ширине, высоте путем наложения и приложения; называть геометрические фигуры: круг, квадрат, треугольник, ориентироваться в пространстве от себя; сооружать простейшие постройки из деталей разных цветов и форм
</v>
      </c>
      <c r="G9" s="2" t="s">
        <v>91</v>
      </c>
    </row>
    <row r="10" spans="3:8" ht="127.5" customHeight="1" x14ac:dyDescent="0.25">
      <c r="C10" s="3" t="s">
        <v>8</v>
      </c>
      <c r="D10" s="25" t="str">
        <f>IF(G17="","",VLOOKUP(G17,$O$100:$P$102,2,TRUE))</f>
        <v>Учить правильно распологать изображение на бумаге, технике работы с карандашом, умению рисовать пальчиками и ладошкой; уметь лепить круглые формы</v>
      </c>
      <c r="E10" s="25" t="str">
        <f>IF(G18="","",VLOOKUP(G18,$O$105:$P$107,2,TRUE))</f>
        <v xml:space="preserve">Формировать  простейшие приемы лепки (отрывать куски от большого кома, соединять их в одно целое, самостоятельно скатывать глину);
      лепить предметы путем соединения шариков одинаковой и разной величины, выкладывать и составлять на листе бумаги из геометрических форм простейшие фигуры (машина, дом, снеговик); учить понимать и эмоционально реагировать на содержание музыкальных произведений
</v>
      </c>
      <c r="F10" s="25" t="str">
        <f>IF(G19="","",VLOOKUP(G19,$O$110:$P$112,2,TRUE))</f>
        <v>Продолжить работу по закреплению первоначальных навыков техники рисования, умению распологать и наклеивать крупные и более мелкие элементы; выполнение элементарных движений под плясовые мелодии</v>
      </c>
      <c r="G10" s="2" t="s">
        <v>92</v>
      </c>
    </row>
    <row r="11" spans="3:8" ht="69.95" customHeight="1" x14ac:dyDescent="0.25">
      <c r="C11" s="29" t="s">
        <v>10</v>
      </c>
      <c r="D11" s="30" t="e">
        <f>IF(H17="","",VLOOKUP(H17,$Q$100:$R$102,2,TRUE))</f>
        <v>#N/A</v>
      </c>
      <c r="E11" s="30" t="e">
        <f>IF(H18="","",VLOOKUP(H18,$Q$105:$R$107,2,TRUE))</f>
        <v>#N/A</v>
      </c>
      <c r="F11" s="30" t="e">
        <f>IF(H19="","",VLOOKUP(H19,$Q$110:$R$112,2,TRUE))</f>
        <v>#N/A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>
        <f>старт!E12</f>
        <v>1</v>
      </c>
      <c r="E17" s="5">
        <f>старт!F12</f>
        <v>1</v>
      </c>
      <c r="F17" s="5">
        <f>старт!G12</f>
        <v>1</v>
      </c>
      <c r="G17" s="5">
        <f>старт!H12</f>
        <v>1</v>
      </c>
      <c r="H17" s="32">
        <f>старт!I12</f>
        <v>0</v>
      </c>
    </row>
    <row r="18" spans="3:8" x14ac:dyDescent="0.25">
      <c r="C18" s="5" t="s">
        <v>13</v>
      </c>
      <c r="D18" s="5">
        <f>промежут!E12</f>
        <v>2</v>
      </c>
      <c r="E18" s="5">
        <f>промежут!F12</f>
        <v>2</v>
      </c>
      <c r="F18" s="5">
        <f>промежут!G12</f>
        <v>2</v>
      </c>
      <c r="G18" s="5">
        <f>промежут!H12</f>
        <v>2</v>
      </c>
      <c r="H18" s="32">
        <f>промежут!I12</f>
        <v>0</v>
      </c>
    </row>
    <row r="19" spans="3:8" x14ac:dyDescent="0.25">
      <c r="C19" s="5" t="s">
        <v>14</v>
      </c>
      <c r="D19" s="5">
        <f>итог!E12</f>
        <v>3</v>
      </c>
      <c r="E19" s="5">
        <f>итог!F12</f>
        <v>3</v>
      </c>
      <c r="F19" s="5">
        <f>итог!G12</f>
        <v>3</v>
      </c>
      <c r="G19" s="5">
        <f>итог!H12</f>
        <v>3</v>
      </c>
      <c r="H19" s="32">
        <f>итог!I12</f>
        <v>0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1.5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67.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60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67.75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9" zoomScaleNormal="59" workbookViewId="0">
      <selection activeCell="C4" sqref="C4:G4"/>
    </sheetView>
  </sheetViews>
  <sheetFormatPr defaultRowHeight="15" x14ac:dyDescent="0.25"/>
  <cols>
    <col min="3" max="3" width="18.85546875" customWidth="1"/>
    <col min="4" max="4" width="38" customWidth="1"/>
    <col min="5" max="6" width="42.85546875" customWidth="1"/>
    <col min="7" max="7" width="30.7109375" customWidth="1"/>
    <col min="8" max="8" width="18.5703125" customWidth="1"/>
    <col min="10" max="10" width="36.28515625" customWidth="1"/>
    <col min="12" max="12" width="35.5703125" customWidth="1"/>
    <col min="14" max="14" width="37.28515625" customWidth="1"/>
    <col min="16" max="16" width="37.28515625" customWidth="1"/>
    <col min="18" max="18" width="36.28515625" customWidth="1"/>
  </cols>
  <sheetData>
    <row r="2" spans="3:8" ht="15.75" x14ac:dyDescent="0.25">
      <c r="D2" s="63" t="s">
        <v>78</v>
      </c>
      <c r="E2" s="63"/>
      <c r="F2" s="63"/>
    </row>
    <row r="4" spans="3:8" ht="15.75" x14ac:dyDescent="0.25">
      <c r="C4" s="64" t="s">
        <v>93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87" customHeight="1" x14ac:dyDescent="0.25">
      <c r="C7" s="3" t="s">
        <v>5</v>
      </c>
      <c r="D7" s="25" t="str">
        <f>IF(D17="","",VLOOKUP(D17,$I$100:$J$102,2,TRUE))</f>
        <v>Формировать первоначальные навыки координации движений, соблюдать при помощи взрослого элементарные навыки самообслуживания</v>
      </c>
      <c r="E7" s="25"/>
      <c r="F7" s="25" t="e">
        <f>IF(D19="","",VLOOKUP(D19,$I$110:$J$112,2,TRUE))</f>
        <v>#REF!</v>
      </c>
      <c r="G7" s="2"/>
    </row>
    <row r="8" spans="3:8" ht="100.5" customHeight="1" x14ac:dyDescent="0.25">
      <c r="C8" s="3" t="s">
        <v>6</v>
      </c>
      <c r="D8" s="25" t="str">
        <f>IF(E17="","",VLOOKUP(E17,$K$100:$L$102,2,TRUE))</f>
        <v>Формировать навыки умения слушать взрослого, выполнять его указания, запоминать и выполнять несложные поручения; обучать выполнению игровых движений, слушанию и пониманию коротких и простых рассказов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128.25" customHeight="1" x14ac:dyDescent="0.25">
      <c r="C9" s="3" t="s">
        <v>7</v>
      </c>
      <c r="D9" s="25" t="str">
        <f>IF(F17="","",VLOOKUP(F17,$M$100:$N$102,2,TRUE))</f>
        <v>Учить составлять элементарные конструкции при помощи взрослого; различать основные черыре цвета, нахождению предмета в окружающем пространстве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102" customHeight="1" x14ac:dyDescent="0.25">
      <c r="C10" s="3" t="s">
        <v>8</v>
      </c>
      <c r="D10" s="25" t="str">
        <f>IF(G17="","",VLOOKUP(G17,$O$100:$P$102,2,TRUE))</f>
        <v>Учить правильно распологать изображение на бумаге, технике работы с карандашом, умению рисовать пальчиками и ладошкой; уметь лепить круглые формы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#N/A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>
        <f>старт!E13</f>
        <v>1</v>
      </c>
      <c r="E17" s="5">
        <f>старт!F13</f>
        <v>1</v>
      </c>
      <c r="F17" s="5">
        <f>старт!G13</f>
        <v>1</v>
      </c>
      <c r="G17" s="5">
        <f>старт!H13</f>
        <v>1</v>
      </c>
      <c r="H17" s="32">
        <f>старт!I13</f>
        <v>0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6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72.7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67.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52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3" zoomScaleNormal="53" workbookViewId="0">
      <selection activeCell="I6" sqref="I6"/>
    </sheetView>
  </sheetViews>
  <sheetFormatPr defaultRowHeight="15" x14ac:dyDescent="0.25"/>
  <cols>
    <col min="3" max="3" width="19" customWidth="1"/>
    <col min="4" max="7" width="30.7109375" customWidth="1"/>
    <col min="10" max="10" width="36.5703125" customWidth="1"/>
    <col min="12" max="12" width="37.7109375" customWidth="1"/>
    <col min="14" max="14" width="37" customWidth="1"/>
    <col min="16" max="16" width="36.42578125" customWidth="1"/>
    <col min="18" max="18" width="36.42578125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9.25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70.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55.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67.75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24</vt:i4>
      </vt:variant>
    </vt:vector>
  </HeadingPairs>
  <TitlesOfParts>
    <vt:vector size="24" baseType="lpstr">
      <vt:lpstr>старт</vt:lpstr>
      <vt:lpstr>промежут</vt:lpstr>
      <vt:lpstr>итог</vt:lpstr>
      <vt:lpstr>Дмитриев</vt:lpstr>
      <vt:lpstr>исакова </vt:lpstr>
      <vt:lpstr>карлова</vt:lpstr>
      <vt:lpstr>Ушаков</vt:lpstr>
      <vt:lpstr>Лист15</vt:lpstr>
      <vt:lpstr>Лист1</vt:lpstr>
      <vt:lpstr>Лист16</vt:lpstr>
      <vt:lpstr>Лист17</vt:lpstr>
      <vt:lpstr>Лист18</vt:lpstr>
      <vt:lpstr>Лист19</vt:lpstr>
      <vt:lpstr>Лист20</vt:lpstr>
      <vt:lpstr>Лист21</vt:lpstr>
      <vt:lpstr>Лист22</vt:lpstr>
      <vt:lpstr>Лист23</vt:lpstr>
      <vt:lpstr>Лист24</vt:lpstr>
      <vt:lpstr>Лист25</vt:lpstr>
      <vt:lpstr>Лист26</vt:lpstr>
      <vt:lpstr>Лист27</vt:lpstr>
      <vt:lpstr>Лист28</vt:lpstr>
      <vt:lpstr>Лист29</vt:lpstr>
      <vt:lpstr>Лист30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2018-12-11T18:46:57Z</dcterms:created>
  <dcterms:modified xsi:type="dcterms:W3CDTF">2023-09-26T10:08:54Z</dcterms:modified>
</cp:coreProperties>
</file>