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155" activeTab="2"/>
  </bookViews>
  <sheets>
    <sheet name="от 2-х старт" sheetId="6" r:id="rId1"/>
    <sheet name="от 2-х промежуток" sheetId="7" r:id="rId2"/>
    <sheet name="от 2-х итог" sheetId="1" r:id="rId3"/>
  </sheets>
  <definedNames>
    <definedName name="_xlnm._FilterDatabase" localSheetId="2" hidden="1">'от 2-х итог'!$K$1:$K$18</definedName>
    <definedName name="_xlnm._FilterDatabase" localSheetId="1" hidden="1">'от 2-х промежуток'!$K$1:$K$17</definedName>
    <definedName name="_xlnm._FilterDatabase" localSheetId="0" hidden="1">'от 2-х старт'!$J$1:$J$19</definedName>
  </definedNames>
  <calcPr calcId="162913"/>
</workbook>
</file>

<file path=xl/calcChain.xml><?xml version="1.0" encoding="utf-8"?>
<calcChain xmlns="http://schemas.openxmlformats.org/spreadsheetml/2006/main">
  <c r="J10" i="1" l="1"/>
  <c r="K10" i="1" s="1"/>
  <c r="I10" i="1"/>
  <c r="J9" i="1"/>
  <c r="K9" i="1" s="1"/>
  <c r="I9" i="1"/>
  <c r="J8" i="1"/>
  <c r="K8" i="1" s="1"/>
  <c r="J11" i="7"/>
  <c r="K11" i="7" s="1"/>
  <c r="I11" i="7"/>
  <c r="J10" i="7"/>
  <c r="K10" i="7" s="1"/>
  <c r="I10" i="7"/>
  <c r="J9" i="7"/>
  <c r="I12" i="6"/>
  <c r="J12" i="6" s="1"/>
  <c r="H12" i="6"/>
  <c r="I11" i="6"/>
  <c r="J11" i="6" s="1"/>
  <c r="H11" i="6"/>
  <c r="I10" i="6"/>
  <c r="J10" i="6" s="1"/>
  <c r="H10" i="6"/>
  <c r="I9" i="6"/>
  <c r="J13" i="7" l="1"/>
  <c r="I14" i="6"/>
  <c r="J12" i="1"/>
  <c r="J9" i="6" l="1"/>
  <c r="H9" i="6"/>
  <c r="K9" i="7" l="1"/>
  <c r="I9" i="7"/>
  <c r="J15" i="7" l="1"/>
  <c r="K15" i="7" s="1"/>
  <c r="J16" i="7"/>
  <c r="K16" i="7" s="1"/>
  <c r="J14" i="7"/>
  <c r="K14" i="7" s="1"/>
  <c r="I16" i="6"/>
  <c r="J16" i="6" s="1"/>
  <c r="I15" i="6"/>
  <c r="J15" i="6" s="1"/>
  <c r="I17" i="6"/>
  <c r="J17" i="6" s="1"/>
  <c r="I8" i="1"/>
  <c r="J13" i="1" l="1"/>
  <c r="K13" i="1" s="1"/>
  <c r="J14" i="1"/>
  <c r="K14" i="1" s="1"/>
  <c r="J15" i="1"/>
  <c r="K15" i="1" s="1"/>
</calcChain>
</file>

<file path=xl/sharedStrings.xml><?xml version="1.0" encoding="utf-8"?>
<sst xmlns="http://schemas.openxmlformats.org/spreadsheetml/2006/main" count="82" uniqueCount="46">
  <si>
    <t xml:space="preserve">Лист наблюдения  </t>
  </si>
  <si>
    <t>Образовательная область "Здоровье"</t>
  </si>
  <si>
    <t>№</t>
  </si>
  <si>
    <t>Ф.И.ребенка</t>
  </si>
  <si>
    <t>Физическая культура</t>
  </si>
  <si>
    <t>Общее количество баллов</t>
  </si>
  <si>
    <t>Средний балл</t>
  </si>
  <si>
    <t xml:space="preserve">Уровень усвоения Типовой программы </t>
  </si>
  <si>
    <t>кол-во</t>
  </si>
  <si>
    <t>%</t>
  </si>
  <si>
    <t>Б (І уровень)</t>
  </si>
  <si>
    <t>В (ІІ уровень)</t>
  </si>
  <si>
    <t>Г (ІІІ уровень)</t>
  </si>
  <si>
    <t>А (всего детей)</t>
  </si>
  <si>
    <t>Общее количество</t>
  </si>
  <si>
    <t>Средний уровень</t>
  </si>
  <si>
    <t>Уровень развития умений и навыков</t>
  </si>
  <si>
    <t>І ур</t>
  </si>
  <si>
    <t>ІІ ур</t>
  </si>
  <si>
    <t>ІІІ ур</t>
  </si>
  <si>
    <t xml:space="preserve">Б (I уровень) </t>
  </si>
  <si>
    <t xml:space="preserve">В (II уровень) </t>
  </si>
  <si>
    <t>Г (III уровень)</t>
  </si>
  <si>
    <t>2-Зд.1 умеет выполнять физические упражнения одновременно со взрослым</t>
  </si>
  <si>
    <t>2-Зд.2 владеет различными видами основных движений</t>
  </si>
  <si>
    <t>2-Зд.1 имеет первоначальные навыки координации движений</t>
  </si>
  <si>
    <t>2-Зд.2 выполняет упражнения вместе с педагогом в игровой форме (имитация
движений животных), используя зрительные ориентиры</t>
  </si>
  <si>
    <t>2-Зд.3 знает приемы повседневного закаливания;</t>
  </si>
  <si>
    <t>2-Зд.4 соблюдает при помощи взрослого элементарные навыки самообслуживания</t>
  </si>
  <si>
    <t>2-Зд.2 владеет различными видами основных движений: ходьба, бег, лазание,
прыжки, равновесие</t>
  </si>
  <si>
    <t xml:space="preserve">2-Зд.3 выполняет спортивные упражнения;
</t>
  </si>
  <si>
    <t>2-Зд.4 владеет первоначальными навыками личной гигиены;</t>
  </si>
  <si>
    <t>2-Зд.5 проявляет положительные эмоции при проведении национальных
пальчиковых игр, закаливающих процедур и соблюдает их</t>
  </si>
  <si>
    <t xml:space="preserve"> </t>
  </si>
  <si>
    <t>2-Зд.3 имеет представление о первоначальной технике выполнения спортивных
упражнений;</t>
  </si>
  <si>
    <t>2-Зд.5 проявляет положительные эмоции при проведении закаливающих процедур</t>
  </si>
  <si>
    <t xml:space="preserve">результатов диагностики стартового контроля в младшей группе (от 2 лет) </t>
  </si>
  <si>
    <t xml:space="preserve">результатов диагностики промежуточного контроля в младшей группе (от 2 лет) </t>
  </si>
  <si>
    <t xml:space="preserve">результатов диагностики итогового контроля в младшей группе (от 2 лет) </t>
  </si>
  <si>
    <t>Учебный год: 2021-2022       Группа:"Лунтик"    Дата проведения: сентябрь 2021 г.</t>
  </si>
  <si>
    <t>Учебный год: 2021-2022       Группа: "Лунтик"     Дата проведения: Январь 2022 г</t>
  </si>
  <si>
    <t>Учебный год: 2021-2022      Группа: "Лунтик"      Дата проведения: май 2022 г7</t>
  </si>
  <si>
    <t>Дмитриев Матвей</t>
  </si>
  <si>
    <t>Исакова Раяна</t>
  </si>
  <si>
    <t>Карлова Полина</t>
  </si>
  <si>
    <t>Ушаков Роман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</si>
</sst>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0" fillId="0" borderId="0" xfId="0" applyBorder="1"/>
    <xf numFmtId="0" fontId="1" fillId="3" borderId="1" xfId="0" applyFont="1" applyFill="1" applyBorder="1"/>
    <xf numFmtId="0" fontId="1" fillId="4" borderId="1" xfId="0" applyFont="1" applyFill="1" applyBorder="1"/>
    <xf numFmtId="0" fontId="0" fillId="2" borderId="0" xfId="0" applyFill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3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66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6"/>
  <sheetViews>
    <sheetView topLeftCell="A7" zoomScale="90" zoomScaleNormal="90" workbookViewId="0">
      <selection activeCell="D14" sqref="D14:J17"/>
    </sheetView>
  </sheetViews>
  <sheetFormatPr defaultRowHeight="15" x14ac:dyDescent="0.25"/>
  <cols>
    <col min="2" max="2" width="4" customWidth="1"/>
    <col min="3" max="3" width="32.5703125" customWidth="1"/>
    <col min="4" max="4" width="7.28515625" customWidth="1"/>
    <col min="5" max="5" width="12.140625" customWidth="1"/>
    <col min="6" max="6" width="8.85546875" customWidth="1"/>
    <col min="7" max="7" width="6.5703125" customWidth="1"/>
    <col min="8" max="8" width="9.140625" style="9"/>
    <col min="9" max="9" width="7.5703125" customWidth="1"/>
    <col min="10" max="10" width="11.140625" customWidth="1"/>
  </cols>
  <sheetData>
    <row r="2" spans="1:1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x14ac:dyDescent="0.25">
      <c r="A3" s="26" t="s">
        <v>36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x14ac:dyDescent="0.25">
      <c r="A4" s="26" t="s">
        <v>39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6" spans="1:11" x14ac:dyDescent="0.25">
      <c r="B6" s="27" t="s">
        <v>1</v>
      </c>
      <c r="C6" s="27"/>
      <c r="D6" s="27"/>
      <c r="E6" s="27"/>
      <c r="F6" s="27"/>
      <c r="G6" s="27"/>
      <c r="H6" s="27"/>
      <c r="I6" s="27"/>
      <c r="J6" s="27"/>
    </row>
    <row r="7" spans="1:11" ht="38.25" customHeight="1" x14ac:dyDescent="0.25">
      <c r="B7" s="28" t="s">
        <v>2</v>
      </c>
      <c r="C7" s="28" t="s">
        <v>3</v>
      </c>
      <c r="D7" s="29" t="s">
        <v>4</v>
      </c>
      <c r="E7" s="30"/>
      <c r="F7" s="30"/>
      <c r="G7" s="30"/>
      <c r="H7" s="31" t="s">
        <v>14</v>
      </c>
      <c r="I7" s="33" t="s">
        <v>15</v>
      </c>
      <c r="J7" s="35" t="s">
        <v>16</v>
      </c>
    </row>
    <row r="8" spans="1:11" ht="225" customHeight="1" x14ac:dyDescent="0.25">
      <c r="B8" s="28"/>
      <c r="C8" s="28"/>
      <c r="D8" s="11" t="s">
        <v>25</v>
      </c>
      <c r="E8" s="11" t="s">
        <v>26</v>
      </c>
      <c r="F8" s="11" t="s">
        <v>27</v>
      </c>
      <c r="G8" s="11" t="s">
        <v>28</v>
      </c>
      <c r="H8" s="32"/>
      <c r="I8" s="34"/>
      <c r="J8" s="35"/>
    </row>
    <row r="9" spans="1:11" ht="15.75" x14ac:dyDescent="0.25">
      <c r="B9" s="2">
        <v>1</v>
      </c>
      <c r="C9" s="14" t="s">
        <v>42</v>
      </c>
      <c r="D9" s="2">
        <v>1</v>
      </c>
      <c r="E9" s="2">
        <v>2</v>
      </c>
      <c r="F9" s="2">
        <v>1</v>
      </c>
      <c r="G9" s="2">
        <v>1</v>
      </c>
      <c r="H9" s="7">
        <f>SUM(D9:G9)</f>
        <v>5</v>
      </c>
      <c r="I9" s="8">
        <f>AVERAGE(D9,E9,F9,G9)</f>
        <v>1.25</v>
      </c>
      <c r="J9" s="12" t="str">
        <f>IF(D9="","",VLOOKUP(I9,$I$74:$J$76,2,TRUE))</f>
        <v>І ур</v>
      </c>
    </row>
    <row r="10" spans="1:11" ht="15.75" x14ac:dyDescent="0.25">
      <c r="B10" s="2">
        <v>2</v>
      </c>
      <c r="C10" s="14" t="s">
        <v>43</v>
      </c>
      <c r="D10" s="2">
        <v>1</v>
      </c>
      <c r="E10" s="2">
        <v>2</v>
      </c>
      <c r="F10" s="2">
        <v>1</v>
      </c>
      <c r="G10" s="2">
        <v>1</v>
      </c>
      <c r="H10" s="7">
        <f t="shared" ref="H10:H12" si="0">SUM(D10:G10)</f>
        <v>5</v>
      </c>
      <c r="I10" s="8">
        <f t="shared" ref="I10:I12" si="1">AVERAGE(D10,E10,F10,G10)</f>
        <v>1.25</v>
      </c>
      <c r="J10" s="12" t="str">
        <f>IF(D10="","",VLOOKUP(I10,$I$74:$J$76,2,TRUE))</f>
        <v>І ур</v>
      </c>
    </row>
    <row r="11" spans="1:11" ht="15.75" x14ac:dyDescent="0.25">
      <c r="B11" s="2">
        <v>3</v>
      </c>
      <c r="C11" s="14" t="s">
        <v>44</v>
      </c>
      <c r="D11" s="2">
        <v>1</v>
      </c>
      <c r="E11" s="2">
        <v>2</v>
      </c>
      <c r="F11" s="2">
        <v>1</v>
      </c>
      <c r="G11" s="2">
        <v>1</v>
      </c>
      <c r="H11" s="7">
        <f t="shared" si="0"/>
        <v>5</v>
      </c>
      <c r="I11" s="8">
        <f t="shared" si="1"/>
        <v>1.25</v>
      </c>
      <c r="J11" s="12" t="str">
        <f>IF(D11="","",VLOOKUP(I11,$I$74:$J$76,2,TRUE))</f>
        <v>І ур</v>
      </c>
    </row>
    <row r="12" spans="1:11" ht="15.75" x14ac:dyDescent="0.25">
      <c r="B12" s="2">
        <v>4</v>
      </c>
      <c r="C12" s="14" t="s">
        <v>45</v>
      </c>
      <c r="D12" s="2">
        <v>1</v>
      </c>
      <c r="E12" s="2">
        <v>2</v>
      </c>
      <c r="F12" s="2">
        <v>1</v>
      </c>
      <c r="G12" s="2">
        <v>1</v>
      </c>
      <c r="H12" s="7">
        <f t="shared" si="0"/>
        <v>5</v>
      </c>
      <c r="I12" s="8">
        <f t="shared" si="1"/>
        <v>1.25</v>
      </c>
      <c r="J12" s="12" t="str">
        <f>IF(D12="","",VLOOKUP(I12,$I$74:$J$76,2,TRUE))</f>
        <v>І ур</v>
      </c>
    </row>
    <row r="13" spans="1:11" x14ac:dyDescent="0.25">
      <c r="B13" s="15"/>
      <c r="C13" s="15"/>
      <c r="D13" s="18"/>
      <c r="E13" s="19"/>
      <c r="F13" s="19"/>
      <c r="G13" s="19"/>
      <c r="H13" s="20"/>
      <c r="I13" s="1" t="s">
        <v>8</v>
      </c>
      <c r="J13" s="1" t="s">
        <v>9</v>
      </c>
    </row>
    <row r="14" spans="1:11" x14ac:dyDescent="0.25">
      <c r="B14" s="16"/>
      <c r="C14" s="16"/>
      <c r="D14" s="23" t="s">
        <v>13</v>
      </c>
      <c r="E14" s="24"/>
      <c r="F14" s="24"/>
      <c r="G14" s="24"/>
      <c r="H14" s="25"/>
      <c r="I14" s="13">
        <f>COUNTA(C9:C12)</f>
        <v>4</v>
      </c>
      <c r="J14" s="13">
        <v>100</v>
      </c>
    </row>
    <row r="15" spans="1:11" x14ac:dyDescent="0.25">
      <c r="B15" s="16"/>
      <c r="C15" s="16"/>
      <c r="D15" s="21" t="s">
        <v>10</v>
      </c>
      <c r="E15" s="22"/>
      <c r="F15" s="22"/>
      <c r="G15" s="22"/>
      <c r="H15" s="22"/>
      <c r="I15" s="5">
        <f>COUNTIF(J9:J12,"І ур")</f>
        <v>4</v>
      </c>
      <c r="J15" s="3">
        <f>(I15/I14)*100</f>
        <v>100</v>
      </c>
    </row>
    <row r="16" spans="1:11" x14ac:dyDescent="0.25">
      <c r="B16" s="16"/>
      <c r="C16" s="16"/>
      <c r="D16" s="21" t="s">
        <v>11</v>
      </c>
      <c r="E16" s="22"/>
      <c r="F16" s="22"/>
      <c r="G16" s="22"/>
      <c r="H16" s="22"/>
      <c r="I16" s="5">
        <f>COUNTIF(J9:J12,"ІІ ур")</f>
        <v>0</v>
      </c>
      <c r="J16" s="3">
        <f>(I16/I14)*100</f>
        <v>0</v>
      </c>
    </row>
    <row r="17" spans="2:10" x14ac:dyDescent="0.25">
      <c r="B17" s="17"/>
      <c r="C17" s="17"/>
      <c r="D17" s="21" t="s">
        <v>12</v>
      </c>
      <c r="E17" s="22"/>
      <c r="F17" s="22"/>
      <c r="G17" s="22"/>
      <c r="H17" s="22"/>
      <c r="I17" s="5">
        <f>COUNTIF(J9:J12,"ІІІ ур")</f>
        <v>0</v>
      </c>
      <c r="J17" s="3">
        <f>(I17/I14)*100</f>
        <v>0</v>
      </c>
    </row>
    <row r="74" spans="9:10" x14ac:dyDescent="0.25">
      <c r="I74" s="6">
        <v>1</v>
      </c>
      <c r="J74" s="6" t="s">
        <v>17</v>
      </c>
    </row>
    <row r="75" spans="9:10" x14ac:dyDescent="0.25">
      <c r="I75" s="6">
        <v>1.6</v>
      </c>
      <c r="J75" s="6" t="s">
        <v>18</v>
      </c>
    </row>
    <row r="76" spans="9:10" x14ac:dyDescent="0.25">
      <c r="I76" s="6">
        <v>2.6</v>
      </c>
      <c r="J76" s="6" t="s">
        <v>19</v>
      </c>
    </row>
  </sheetData>
  <autoFilter ref="J1:J19"/>
  <mergeCells count="17">
    <mergeCell ref="A2:K2"/>
    <mergeCell ref="A3:K3"/>
    <mergeCell ref="A4:K4"/>
    <mergeCell ref="B6:J6"/>
    <mergeCell ref="B7:B8"/>
    <mergeCell ref="C7:C8"/>
    <mergeCell ref="D7:G7"/>
    <mergeCell ref="H7:H8"/>
    <mergeCell ref="I7:I8"/>
    <mergeCell ref="J7:J8"/>
    <mergeCell ref="B13:B17"/>
    <mergeCell ref="C13:C17"/>
    <mergeCell ref="D13:H13"/>
    <mergeCell ref="D15:H15"/>
    <mergeCell ref="D16:H16"/>
    <mergeCell ref="D17:H17"/>
    <mergeCell ref="D14:H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75"/>
  <sheetViews>
    <sheetView topLeftCell="A7" zoomScale="91" zoomScaleNormal="91" workbookViewId="0">
      <selection activeCell="D12" sqref="D12:K17"/>
    </sheetView>
  </sheetViews>
  <sheetFormatPr defaultRowHeight="15" x14ac:dyDescent="0.25"/>
  <cols>
    <col min="2" max="2" width="4.140625" customWidth="1"/>
    <col min="3" max="3" width="27.140625" customWidth="1"/>
    <col min="4" max="4" width="6.28515625" customWidth="1"/>
    <col min="5" max="5" width="8.42578125" customWidth="1"/>
    <col min="6" max="6" width="7.28515625" customWidth="1"/>
    <col min="7" max="7" width="7.140625" customWidth="1"/>
    <col min="8" max="8" width="13.28515625" customWidth="1"/>
    <col min="9" max="9" width="8.28515625" customWidth="1"/>
    <col min="10" max="10" width="6.85546875" customWidth="1"/>
    <col min="11" max="11" width="10.28515625" customWidth="1"/>
    <col min="12" max="12" width="10.85546875" customWidth="1"/>
  </cols>
  <sheetData>
    <row r="2" spans="1:12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ht="15" customHeight="1" x14ac:dyDescent="0.25">
      <c r="A3" s="26" t="s">
        <v>37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2" x14ac:dyDescent="0.25">
      <c r="A4" s="26" t="s">
        <v>40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</row>
    <row r="6" spans="1:12" x14ac:dyDescent="0.25">
      <c r="B6" s="27" t="s">
        <v>1</v>
      </c>
      <c r="C6" s="27"/>
      <c r="D6" s="27"/>
      <c r="E6" s="27"/>
      <c r="F6" s="27"/>
      <c r="G6" s="27"/>
      <c r="H6" s="27"/>
      <c r="I6" s="27"/>
      <c r="J6" s="27"/>
      <c r="K6" s="27"/>
    </row>
    <row r="7" spans="1:12" x14ac:dyDescent="0.25">
      <c r="B7" s="28" t="s">
        <v>2</v>
      </c>
      <c r="C7" s="28" t="s">
        <v>3</v>
      </c>
      <c r="D7" s="29" t="s">
        <v>4</v>
      </c>
      <c r="E7" s="30"/>
      <c r="F7" s="30"/>
      <c r="G7" s="30"/>
      <c r="H7" s="30"/>
      <c r="I7" s="31" t="s">
        <v>5</v>
      </c>
      <c r="J7" s="36" t="s">
        <v>6</v>
      </c>
      <c r="K7" s="35" t="s">
        <v>7</v>
      </c>
    </row>
    <row r="8" spans="1:12" ht="225" customHeight="1" x14ac:dyDescent="0.25">
      <c r="B8" s="28"/>
      <c r="C8" s="28"/>
      <c r="D8" s="11" t="s">
        <v>23</v>
      </c>
      <c r="E8" s="11" t="s">
        <v>29</v>
      </c>
      <c r="F8" s="11" t="s">
        <v>30</v>
      </c>
      <c r="G8" s="11" t="s">
        <v>31</v>
      </c>
      <c r="H8" s="11" t="s">
        <v>32</v>
      </c>
      <c r="I8" s="32"/>
      <c r="J8" s="36"/>
      <c r="K8" s="35"/>
    </row>
    <row r="9" spans="1:12" ht="15.75" x14ac:dyDescent="0.25">
      <c r="B9" s="2">
        <v>1</v>
      </c>
      <c r="C9" s="14" t="s">
        <v>42</v>
      </c>
      <c r="D9" s="2">
        <v>1</v>
      </c>
      <c r="E9" s="2">
        <v>2</v>
      </c>
      <c r="F9" s="2">
        <v>1</v>
      </c>
      <c r="G9" s="2">
        <v>3</v>
      </c>
      <c r="H9" s="2">
        <v>1</v>
      </c>
      <c r="I9" s="7">
        <f>SUM(D9:H9)</f>
        <v>8</v>
      </c>
      <c r="J9" s="8">
        <f>AVERAGE(D9,E9,F9,G9,H9)</f>
        <v>1.6</v>
      </c>
      <c r="K9" s="12" t="str">
        <f>IF(D9="","",VLOOKUP(J9,$J$73:$K$75,2,TRUE))</f>
        <v>ІІ ур</v>
      </c>
    </row>
    <row r="10" spans="1:12" ht="15.75" x14ac:dyDescent="0.25">
      <c r="B10" s="2">
        <v>2</v>
      </c>
      <c r="C10" s="14" t="s">
        <v>43</v>
      </c>
      <c r="D10" s="2">
        <v>1</v>
      </c>
      <c r="E10" s="2">
        <v>3</v>
      </c>
      <c r="F10" s="2">
        <v>1</v>
      </c>
      <c r="G10" s="2">
        <v>3</v>
      </c>
      <c r="H10" s="2">
        <v>1</v>
      </c>
      <c r="I10" s="7">
        <f t="shared" ref="I10:I11" si="0">SUM(D10:H10)</f>
        <v>9</v>
      </c>
      <c r="J10" s="8">
        <f t="shared" ref="J10:J11" si="1">AVERAGE(D10,E10,F10,G10,H10)</f>
        <v>1.8</v>
      </c>
      <c r="K10" s="12" t="str">
        <f>IF(D10="","",VLOOKUP(J10,$J$73:$K$75,2,TRUE))</f>
        <v>ІІ ур</v>
      </c>
    </row>
    <row r="11" spans="1:12" ht="15.75" x14ac:dyDescent="0.25">
      <c r="B11" s="2">
        <v>3</v>
      </c>
      <c r="C11" s="14" t="s">
        <v>44</v>
      </c>
      <c r="D11" s="2">
        <v>1</v>
      </c>
      <c r="E11" s="2">
        <v>2</v>
      </c>
      <c r="F11" s="2">
        <v>2</v>
      </c>
      <c r="G11" s="2">
        <v>1</v>
      </c>
      <c r="H11" s="2">
        <v>3</v>
      </c>
      <c r="I11" s="7">
        <f t="shared" si="0"/>
        <v>9</v>
      </c>
      <c r="J11" s="8">
        <f t="shared" si="1"/>
        <v>1.8</v>
      </c>
      <c r="K11" s="12" t="str">
        <f>IF(D11="","",VLOOKUP(J11,$J$73:$K$75,2,TRUE))</f>
        <v>ІІ ур</v>
      </c>
    </row>
    <row r="12" spans="1:12" x14ac:dyDescent="0.25">
      <c r="B12" s="15"/>
      <c r="C12" s="15"/>
      <c r="D12" s="18"/>
      <c r="E12" s="19"/>
      <c r="F12" s="19"/>
      <c r="G12" s="19"/>
      <c r="H12" s="19"/>
      <c r="I12" s="20"/>
      <c r="J12" s="1" t="s">
        <v>8</v>
      </c>
      <c r="K12" s="1" t="s">
        <v>9</v>
      </c>
    </row>
    <row r="13" spans="1:12" x14ac:dyDescent="0.25">
      <c r="B13" s="16"/>
      <c r="C13" s="16"/>
      <c r="D13" s="23" t="s">
        <v>13</v>
      </c>
      <c r="E13" s="24"/>
      <c r="F13" s="24"/>
      <c r="G13" s="24"/>
      <c r="H13" s="24"/>
      <c r="I13" s="25"/>
      <c r="J13" s="10">
        <f>COUNTA(C9:C11)</f>
        <v>3</v>
      </c>
      <c r="K13" s="10">
        <v>100</v>
      </c>
    </row>
    <row r="14" spans="1:12" x14ac:dyDescent="0.25">
      <c r="B14" s="16"/>
      <c r="C14" s="16"/>
      <c r="D14" s="21" t="s">
        <v>10</v>
      </c>
      <c r="E14" s="22"/>
      <c r="F14" s="22"/>
      <c r="G14" s="22"/>
      <c r="H14" s="22"/>
      <c r="I14" s="22"/>
      <c r="J14" s="5">
        <f>COUNTIF(K9:K11,"І ур")</f>
        <v>0</v>
      </c>
      <c r="K14" s="3">
        <f>(J14/J13)*100</f>
        <v>0</v>
      </c>
    </row>
    <row r="15" spans="1:12" x14ac:dyDescent="0.25">
      <c r="B15" s="16"/>
      <c r="C15" s="16"/>
      <c r="D15" s="21" t="s">
        <v>11</v>
      </c>
      <c r="E15" s="22"/>
      <c r="F15" s="22"/>
      <c r="G15" s="22"/>
      <c r="H15" s="22"/>
      <c r="I15" s="22"/>
      <c r="J15" s="5">
        <f>COUNTIF(K9:K11,"ІІ ур")</f>
        <v>3</v>
      </c>
      <c r="K15" s="3">
        <f>(J15/J13)*100</f>
        <v>100</v>
      </c>
    </row>
    <row r="16" spans="1:12" x14ac:dyDescent="0.25">
      <c r="B16" s="17"/>
      <c r="C16" s="17"/>
      <c r="D16" s="21" t="s">
        <v>12</v>
      </c>
      <c r="E16" s="22"/>
      <c r="F16" s="22"/>
      <c r="G16" s="22"/>
      <c r="H16" s="22"/>
      <c r="I16" s="22"/>
      <c r="J16" s="5">
        <f>COUNTIF(K9:K11,"ІІІ ур")</f>
        <v>0</v>
      </c>
      <c r="K16" s="3">
        <f>(J16/J13)*100</f>
        <v>0</v>
      </c>
    </row>
    <row r="73" spans="10:11" x14ac:dyDescent="0.25">
      <c r="J73" s="6">
        <v>1</v>
      </c>
      <c r="K73" s="6" t="s">
        <v>17</v>
      </c>
    </row>
    <row r="74" spans="10:11" x14ac:dyDescent="0.25">
      <c r="J74" s="6">
        <v>1.6</v>
      </c>
      <c r="K74" s="6" t="s">
        <v>18</v>
      </c>
    </row>
    <row r="75" spans="10:11" x14ac:dyDescent="0.25">
      <c r="J75" s="6">
        <v>2.6</v>
      </c>
      <c r="K75" s="6" t="s">
        <v>19</v>
      </c>
    </row>
  </sheetData>
  <autoFilter ref="K1:K17"/>
  <mergeCells count="17">
    <mergeCell ref="A2:L2"/>
    <mergeCell ref="A3:L3"/>
    <mergeCell ref="A4:L4"/>
    <mergeCell ref="B6:K6"/>
    <mergeCell ref="B7:B8"/>
    <mergeCell ref="C7:C8"/>
    <mergeCell ref="D7:H7"/>
    <mergeCell ref="I7:I8"/>
    <mergeCell ref="J7:J8"/>
    <mergeCell ref="K7:K8"/>
    <mergeCell ref="B12:B16"/>
    <mergeCell ref="C12:C16"/>
    <mergeCell ref="D12:I12"/>
    <mergeCell ref="D14:I14"/>
    <mergeCell ref="D15:I15"/>
    <mergeCell ref="D16:I16"/>
    <mergeCell ref="D13:I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tabSelected="1" topLeftCell="A7" zoomScaleNormal="100" workbookViewId="0">
      <selection activeCell="D11" sqref="D11:K15"/>
    </sheetView>
  </sheetViews>
  <sheetFormatPr defaultRowHeight="15" x14ac:dyDescent="0.25"/>
  <cols>
    <col min="2" max="2" width="4.28515625" customWidth="1"/>
    <col min="3" max="3" width="25" customWidth="1"/>
    <col min="4" max="4" width="6.85546875" customWidth="1"/>
    <col min="5" max="5" width="9.28515625" customWidth="1"/>
    <col min="6" max="6" width="11.140625" customWidth="1"/>
    <col min="7" max="7" width="8.28515625" customWidth="1"/>
    <col min="8" max="8" width="9.5703125" customWidth="1"/>
    <col min="9" max="9" width="6.42578125" customWidth="1"/>
    <col min="10" max="10" width="5.28515625" customWidth="1"/>
    <col min="11" max="11" width="9.28515625" customWidth="1"/>
  </cols>
  <sheetData>
    <row r="1" spans="1:12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x14ac:dyDescent="0.25">
      <c r="A2" s="26" t="s">
        <v>38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x14ac:dyDescent="0.25">
      <c r="A3" s="26" t="s">
        <v>41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2" x14ac:dyDescent="0.25">
      <c r="E4" t="s">
        <v>33</v>
      </c>
    </row>
    <row r="5" spans="1:12" x14ac:dyDescent="0.25">
      <c r="B5" s="27" t="s">
        <v>1</v>
      </c>
      <c r="C5" s="27"/>
      <c r="D5" s="27"/>
      <c r="E5" s="27"/>
      <c r="F5" s="27"/>
      <c r="G5" s="27"/>
      <c r="H5" s="27"/>
      <c r="I5" s="27"/>
      <c r="J5" s="27"/>
      <c r="K5" s="27"/>
    </row>
    <row r="6" spans="1:12" x14ac:dyDescent="0.25">
      <c r="B6" s="28" t="s">
        <v>2</v>
      </c>
      <c r="C6" s="28" t="s">
        <v>3</v>
      </c>
      <c r="D6" s="29" t="s">
        <v>4</v>
      </c>
      <c r="E6" s="30"/>
      <c r="F6" s="30"/>
      <c r="G6" s="30"/>
      <c r="H6" s="37"/>
      <c r="I6" s="31" t="s">
        <v>5</v>
      </c>
      <c r="J6" s="36" t="s">
        <v>6</v>
      </c>
      <c r="K6" s="35" t="s">
        <v>7</v>
      </c>
    </row>
    <row r="7" spans="1:12" ht="225" customHeight="1" x14ac:dyDescent="0.25">
      <c r="B7" s="28"/>
      <c r="C7" s="28"/>
      <c r="D7" s="11" t="s">
        <v>23</v>
      </c>
      <c r="E7" s="11" t="s">
        <v>24</v>
      </c>
      <c r="F7" s="11" t="s">
        <v>34</v>
      </c>
      <c r="G7" s="11" t="s">
        <v>31</v>
      </c>
      <c r="H7" s="11" t="s">
        <v>35</v>
      </c>
      <c r="I7" s="32"/>
      <c r="J7" s="36"/>
      <c r="K7" s="35"/>
    </row>
    <row r="8" spans="1:12" ht="15.75" x14ac:dyDescent="0.25">
      <c r="B8" s="2">
        <v>1</v>
      </c>
      <c r="C8" s="14" t="s">
        <v>42</v>
      </c>
      <c r="D8" s="2">
        <v>3</v>
      </c>
      <c r="E8" s="2">
        <v>3</v>
      </c>
      <c r="F8" s="2">
        <v>3</v>
      </c>
      <c r="G8" s="2">
        <v>3</v>
      </c>
      <c r="H8" s="2">
        <v>3</v>
      </c>
      <c r="I8" s="7">
        <f>SUM(D8:H8)</f>
        <v>15</v>
      </c>
      <c r="J8" s="8">
        <f>AVERAGE(D8,E8,F8,G8,H8)</f>
        <v>3</v>
      </c>
      <c r="K8" s="12" t="str">
        <f>IF(D8="","",VLOOKUP(J8,$I$73:$J$75,2,TRUE))</f>
        <v>ІІІ ур</v>
      </c>
    </row>
    <row r="9" spans="1:12" ht="15.75" x14ac:dyDescent="0.25">
      <c r="B9" s="2">
        <v>2</v>
      </c>
      <c r="C9" s="14" t="s">
        <v>43</v>
      </c>
      <c r="D9" s="2">
        <v>3</v>
      </c>
      <c r="E9" s="2">
        <v>3</v>
      </c>
      <c r="F9" s="2">
        <v>3</v>
      </c>
      <c r="G9" s="2">
        <v>3</v>
      </c>
      <c r="H9" s="2">
        <v>3</v>
      </c>
      <c r="I9" s="7">
        <f t="shared" ref="I9:I10" si="0">SUM(D9:H9)</f>
        <v>15</v>
      </c>
      <c r="J9" s="8">
        <f t="shared" ref="J9:J10" si="1">AVERAGE(D9,E9,F9,G9,H9)</f>
        <v>3</v>
      </c>
      <c r="K9" s="12" t="str">
        <f>IF(D9="","",VLOOKUP(J9,$I$73:$J$75,2,TRUE))</f>
        <v>ІІІ ур</v>
      </c>
    </row>
    <row r="10" spans="1:12" ht="15.75" x14ac:dyDescent="0.25">
      <c r="B10" s="2">
        <v>3</v>
      </c>
      <c r="C10" s="14" t="s">
        <v>44</v>
      </c>
      <c r="D10" s="2">
        <v>3</v>
      </c>
      <c r="E10" s="2">
        <v>3</v>
      </c>
      <c r="F10" s="2">
        <v>3</v>
      </c>
      <c r="G10" s="2">
        <v>3</v>
      </c>
      <c r="H10" s="2">
        <v>3</v>
      </c>
      <c r="I10" s="7">
        <f t="shared" si="0"/>
        <v>15</v>
      </c>
      <c r="J10" s="8">
        <f t="shared" si="1"/>
        <v>3</v>
      </c>
      <c r="K10" s="12" t="str">
        <f>IF(D10="","",VLOOKUP(J10,$I$73:$J$75,2,TRUE))</f>
        <v>ІІІ ур</v>
      </c>
    </row>
    <row r="11" spans="1:12" ht="28.5" x14ac:dyDescent="0.25">
      <c r="B11" s="15"/>
      <c r="C11" s="15"/>
      <c r="D11" s="38"/>
      <c r="E11" s="38"/>
      <c r="F11" s="38"/>
      <c r="G11" s="38"/>
      <c r="H11" s="38"/>
      <c r="I11" s="38"/>
      <c r="J11" s="4" t="s">
        <v>8</v>
      </c>
      <c r="K11" s="1" t="s">
        <v>9</v>
      </c>
    </row>
    <row r="12" spans="1:12" x14ac:dyDescent="0.25">
      <c r="B12" s="16"/>
      <c r="C12" s="16"/>
      <c r="D12" s="23" t="s">
        <v>13</v>
      </c>
      <c r="E12" s="24"/>
      <c r="F12" s="24"/>
      <c r="G12" s="24"/>
      <c r="H12" s="24"/>
      <c r="I12" s="25"/>
      <c r="J12" s="10">
        <f>COUNTA(C8:C10)</f>
        <v>3</v>
      </c>
      <c r="K12" s="10">
        <v>100</v>
      </c>
    </row>
    <row r="13" spans="1:12" x14ac:dyDescent="0.25">
      <c r="B13" s="16"/>
      <c r="C13" s="16"/>
      <c r="D13" s="21" t="s">
        <v>20</v>
      </c>
      <c r="E13" s="22"/>
      <c r="F13" s="22"/>
      <c r="G13" s="22"/>
      <c r="H13" s="22"/>
      <c r="I13" s="39"/>
      <c r="J13" s="5">
        <f>COUNTIF(K8:K10,"І ур")</f>
        <v>0</v>
      </c>
      <c r="K13" s="3">
        <f>(J13/J12)*100</f>
        <v>0</v>
      </c>
    </row>
    <row r="14" spans="1:12" x14ac:dyDescent="0.25">
      <c r="B14" s="16"/>
      <c r="C14" s="16"/>
      <c r="D14" s="21" t="s">
        <v>21</v>
      </c>
      <c r="E14" s="22"/>
      <c r="F14" s="22"/>
      <c r="G14" s="22"/>
      <c r="H14" s="22"/>
      <c r="I14" s="39"/>
      <c r="J14" s="5">
        <f>COUNTIF(K8:K10,"ІІ ур")</f>
        <v>0</v>
      </c>
      <c r="K14" s="3">
        <f>(J14/J12)*100</f>
        <v>0</v>
      </c>
    </row>
    <row r="15" spans="1:12" x14ac:dyDescent="0.25">
      <c r="B15" s="17"/>
      <c r="C15" s="17"/>
      <c r="D15" s="21" t="s">
        <v>22</v>
      </c>
      <c r="E15" s="22"/>
      <c r="F15" s="22"/>
      <c r="G15" s="22"/>
      <c r="H15" s="22"/>
      <c r="I15" s="39"/>
      <c r="J15" s="5">
        <f>COUNTIF(K8:K10,"ІІІ ур")</f>
        <v>3</v>
      </c>
      <c r="K15" s="3">
        <f>(J15/J12)*100</f>
        <v>100</v>
      </c>
    </row>
    <row r="73" spans="9:10" x14ac:dyDescent="0.25">
      <c r="I73" s="6">
        <v>1</v>
      </c>
      <c r="J73" s="6" t="s">
        <v>17</v>
      </c>
    </row>
    <row r="74" spans="9:10" x14ac:dyDescent="0.25">
      <c r="I74" s="6">
        <v>1.6</v>
      </c>
      <c r="J74" s="6" t="s">
        <v>18</v>
      </c>
    </row>
    <row r="75" spans="9:10" x14ac:dyDescent="0.25">
      <c r="I75" s="6">
        <v>2.6</v>
      </c>
      <c r="J75" s="6" t="s">
        <v>19</v>
      </c>
    </row>
  </sheetData>
  <autoFilter ref="K1:K18"/>
  <mergeCells count="17">
    <mergeCell ref="B11:B15"/>
    <mergeCell ref="C11:C15"/>
    <mergeCell ref="D11:I11"/>
    <mergeCell ref="D13:I13"/>
    <mergeCell ref="D14:I14"/>
    <mergeCell ref="D15:I15"/>
    <mergeCell ref="D12:I12"/>
    <mergeCell ref="A1:L1"/>
    <mergeCell ref="A2:L2"/>
    <mergeCell ref="A3:L3"/>
    <mergeCell ref="B5:K5"/>
    <mergeCell ref="B6:B7"/>
    <mergeCell ref="C6:C7"/>
    <mergeCell ref="D6:H6"/>
    <mergeCell ref="I6:I7"/>
    <mergeCell ref="J6:J7"/>
    <mergeCell ref="K6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2-х старт</vt:lpstr>
      <vt:lpstr>от 2-х промежуток</vt:lpstr>
      <vt:lpstr>от 2-х итог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2023-08-24T09:13:55Z</dcterms:modified>
</cp:coreProperties>
</file>