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5" yWindow="15" windowWidth="9945" windowHeight="7950"/>
  </bookViews>
  <sheets>
    <sheet name="от 4-х старт" sheetId="4" r:id="rId1"/>
    <sheet name="от 4-х промежуток" sheetId="5" r:id="rId2"/>
    <sheet name="от 4-х итог" sheetId="6" r:id="rId3"/>
  </sheets>
  <calcPr calcId="162913"/>
</workbook>
</file>

<file path=xl/calcChain.xml><?xml version="1.0" encoding="utf-8"?>
<calcChain xmlns="http://schemas.openxmlformats.org/spreadsheetml/2006/main">
  <c r="AD17" i="6" l="1"/>
  <c r="AA12" i="6"/>
  <c r="O12" i="6"/>
  <c r="H12" i="6"/>
  <c r="AG17" i="5"/>
  <c r="AD12" i="5"/>
  <c r="S12" i="5"/>
  <c r="J12" i="5"/>
  <c r="AD17" i="4"/>
  <c r="AA12" i="4"/>
  <c r="R12" i="4"/>
  <c r="K12" i="4"/>
  <c r="AA10" i="6" l="1"/>
  <c r="AB10" i="6" s="1"/>
  <c r="Z10" i="6"/>
  <c r="O10" i="6"/>
  <c r="N10" i="6"/>
  <c r="H10" i="6"/>
  <c r="G10" i="6"/>
  <c r="AA9" i="6"/>
  <c r="AB9" i="6" s="1"/>
  <c r="Z9" i="6"/>
  <c r="O9" i="6"/>
  <c r="N9" i="6"/>
  <c r="H9" i="6"/>
  <c r="G9" i="6"/>
  <c r="AD10" i="5"/>
  <c r="AE10" i="5" s="1"/>
  <c r="AC10" i="5"/>
  <c r="S10" i="5"/>
  <c r="T10" i="5" s="1"/>
  <c r="R10" i="5"/>
  <c r="J10" i="5"/>
  <c r="K10" i="5" s="1"/>
  <c r="I10" i="5"/>
  <c r="AD9" i="5"/>
  <c r="AE9" i="5" s="1"/>
  <c r="AC9" i="5"/>
  <c r="S9" i="5"/>
  <c r="T9" i="5" s="1"/>
  <c r="R9" i="5"/>
  <c r="J9" i="5"/>
  <c r="K9" i="5" s="1"/>
  <c r="I9" i="5"/>
  <c r="AA10" i="4"/>
  <c r="AB10" i="4" s="1"/>
  <c r="Z10" i="4"/>
  <c r="R10" i="4"/>
  <c r="Q10" i="4"/>
  <c r="K10" i="4"/>
  <c r="J10" i="4"/>
  <c r="AA9" i="4"/>
  <c r="AB9" i="4" s="1"/>
  <c r="Z9" i="4"/>
  <c r="R9" i="4"/>
  <c r="Q9" i="4"/>
  <c r="K9" i="4"/>
  <c r="J9" i="4"/>
  <c r="AC10" i="6" l="1"/>
  <c r="AD10" i="6" s="1"/>
  <c r="AE10" i="6" s="1"/>
  <c r="AC10" i="4"/>
  <c r="AD10" i="4" s="1"/>
  <c r="AE10" i="4" s="1"/>
  <c r="AF10" i="5"/>
  <c r="AG10" i="5" s="1"/>
  <c r="AH10" i="5" s="1"/>
  <c r="AA14" i="6"/>
  <c r="AB14" i="6" s="1"/>
  <c r="AA13" i="6"/>
  <c r="AB13" i="6" s="1"/>
  <c r="AA15" i="6"/>
  <c r="AB15" i="6" s="1"/>
  <c r="AD15" i="5"/>
  <c r="AE15" i="5" s="1"/>
  <c r="AD13" i="5"/>
  <c r="AE13" i="5" s="1"/>
  <c r="AD14" i="5"/>
  <c r="AE14" i="5" s="1"/>
  <c r="S14" i="5"/>
  <c r="T14" i="5" s="1"/>
  <c r="S15" i="5"/>
  <c r="T15" i="5" s="1"/>
  <c r="S13" i="5"/>
  <c r="T13" i="5" s="1"/>
  <c r="J13" i="5"/>
  <c r="K13" i="5" s="1"/>
  <c r="J14" i="5"/>
  <c r="K14" i="5" s="1"/>
  <c r="J15" i="5"/>
  <c r="K15" i="5" s="1"/>
  <c r="AA15" i="4"/>
  <c r="AB15" i="4" s="1"/>
  <c r="AA13" i="4"/>
  <c r="AB13" i="4" s="1"/>
  <c r="AA14" i="4"/>
  <c r="AB14" i="4" s="1"/>
  <c r="AC9" i="4"/>
  <c r="AD9" i="4" s="1"/>
  <c r="AE9" i="4" s="1"/>
  <c r="AF9" i="5"/>
  <c r="AC9" i="6"/>
  <c r="AD9" i="6" s="1"/>
  <c r="AE9" i="6" s="1"/>
  <c r="P9" i="6"/>
  <c r="I9" i="6"/>
  <c r="P10" i="6"/>
  <c r="I10" i="6"/>
  <c r="S9" i="4"/>
  <c r="L9" i="4"/>
  <c r="S10" i="4"/>
  <c r="L10" i="4"/>
  <c r="AG9" i="5" l="1"/>
  <c r="AH9" i="5" s="1"/>
  <c r="AD19" i="4"/>
  <c r="AE19" i="4" s="1"/>
  <c r="AD20" i="4"/>
  <c r="AE20" i="4" s="1"/>
  <c r="AD18" i="4"/>
  <c r="AE18" i="4" s="1"/>
  <c r="H14" i="6"/>
  <c r="I14" i="6" s="1"/>
  <c r="H13" i="6"/>
  <c r="I13" i="6" s="1"/>
  <c r="H15" i="6"/>
  <c r="I15" i="6" s="1"/>
  <c r="AD20" i="6"/>
  <c r="AE20" i="6" s="1"/>
  <c r="AD19" i="6"/>
  <c r="AE19" i="6" s="1"/>
  <c r="AD18" i="6"/>
  <c r="AE18" i="6" s="1"/>
  <c r="O13" i="6"/>
  <c r="P13" i="6" s="1"/>
  <c r="O14" i="6"/>
  <c r="P14" i="6" s="1"/>
  <c r="O15" i="6"/>
  <c r="P15" i="6" s="1"/>
  <c r="K13" i="4"/>
  <c r="L13" i="4" s="1"/>
  <c r="K14" i="4"/>
  <c r="L14" i="4" s="1"/>
  <c r="K15" i="4"/>
  <c r="L15" i="4" s="1"/>
  <c r="R14" i="4"/>
  <c r="S14" i="4" s="1"/>
  <c r="R15" i="4"/>
  <c r="S15" i="4" s="1"/>
  <c r="R13" i="4"/>
  <c r="S13" i="4" s="1"/>
  <c r="AG20" i="5" l="1"/>
  <c r="AH20" i="5" s="1"/>
  <c r="AG19" i="5"/>
  <c r="AH19" i="5" s="1"/>
  <c r="AG18" i="5"/>
  <c r="AH18" i="5" s="1"/>
</calcChain>
</file>

<file path=xl/sharedStrings.xml><?xml version="1.0" encoding="utf-8"?>
<sst xmlns="http://schemas.openxmlformats.org/spreadsheetml/2006/main" count="201" uniqueCount="87">
  <si>
    <t xml:space="preserve">Лист наблюдения  </t>
  </si>
  <si>
    <t>Образовательная область "Познание"</t>
  </si>
  <si>
    <t>№</t>
  </si>
  <si>
    <t>Ф.И.ребенка</t>
  </si>
  <si>
    <t>Конструирование</t>
  </si>
  <si>
    <t>Естествознание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</si>
  <si>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</si>
  <si>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</si>
  <si>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</si>
  <si>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</si>
  <si>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общее</t>
  </si>
  <si>
    <t>средний</t>
  </si>
  <si>
    <t>к-во</t>
  </si>
  <si>
    <t>уровень</t>
  </si>
  <si>
    <t>среедний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</si>
  <si>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</si>
  <si>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</si>
  <si>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</si>
  <si>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</si>
  <si>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</si>
  <si>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</si>
  <si>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</si>
  <si>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</si>
  <si>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</si>
  <si>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</si>
  <si>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</si>
  <si>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>Б (I уровень)</t>
  </si>
  <si>
    <t xml:space="preserve">результатов диагностики стартового контроля в старшей группе (от 4 лет)  </t>
  </si>
  <si>
    <t>4-П.1 знает понятия "много", "один", "по одному", "ни одного";</t>
  </si>
  <si>
    <t>4-П.2 умеет сравнивать два контрастных и одинаковых предмета по длине, ширине, высоте и толщине;</t>
  </si>
  <si>
    <t>4-П.3 обозначает результат сравнения словами;</t>
  </si>
  <si>
    <t xml:space="preserve">4-П.4 знает геометрические фигуры; </t>
  </si>
  <si>
    <t>4-П.5 умеет ориентироваться в пространстве и во времени;</t>
  </si>
  <si>
    <t>4-П.6 умеет различать правую и левую руку.</t>
  </si>
  <si>
    <t>4-П.7 знает и называет детали строительного материала, располагает их различными способами;</t>
  </si>
  <si>
    <t>4-П.8 умеет различать по цвету и величине;</t>
  </si>
  <si>
    <t>4-П.9 сооружает простейшие постройки;</t>
  </si>
  <si>
    <t>4-П.10 умеет преобразовывать лист бумаги, используя различные способы конструирования.</t>
  </si>
  <si>
    <t>4-П.12 имеет представление о некоторых растениях родного края;</t>
  </si>
  <si>
    <t>4-П.14 называет и различает по характерным признакам животных и их детенышей;</t>
  </si>
  <si>
    <t>4-П.15 знает о свойствах песка, воды и снега;</t>
  </si>
  <si>
    <t>4-П.16 имеет представление о правилах поведения в природе</t>
  </si>
  <si>
    <t>4-П.1 умеет считать в пределах 5, называя числа по порядку;</t>
  </si>
  <si>
    <t>4-П.2 имеет представление о равенстве и неравенстве;</t>
  </si>
  <si>
    <t>4-П.3 умеет раскладывать 2-3 предмета разной величины (по длине, высоте, ширине, толщине) в возрастающем и убывающем порядке;</t>
  </si>
  <si>
    <t>4-П.4 различает и называет геометрические фигуры и тела;</t>
  </si>
  <si>
    <t>4-П.5 владеет пространственной ориентировкой и во времени.</t>
  </si>
  <si>
    <t>4-П.6 называет строительные детали, использует их с учетом конструктивных свойств (устойчивость);</t>
  </si>
  <si>
    <t>4-П.7 использует детали разного цвета для украшения построек;</t>
  </si>
  <si>
    <t>4-П.8 преобразовывает постройки по высоте, длине и ширине;</t>
  </si>
  <si>
    <t>4-П.9 доводит начатое дело до конца;</t>
  </si>
  <si>
    <t>4-П.10 конструирует из бумаги объемные формы;</t>
  </si>
  <si>
    <t>4-П.11 изготавливает поделки из природного материала; собирает постройки из конструктора.</t>
  </si>
  <si>
    <t>4-П.1 называет части суток: утро, день, ночь, дни: сегодня, вчера, завтра, понятия: быстро, медленно, определяет положение предметов в пространстве по отношению к себе;</t>
  </si>
  <si>
    <t>4-П.2 находит способы решения различных проблем с помощью пробующих действий;</t>
  </si>
  <si>
    <t>4-П.3 устанавливает простейшие причинно-следственные связи.</t>
  </si>
  <si>
    <t>4-П.4 называет и различает предметы, определяет их размер, цвет, форму, материал, из которого они сделаны;</t>
  </si>
  <si>
    <t>4-П.5 умеет их классифицировать;</t>
  </si>
  <si>
    <t>4-П.6 различает и называет строительные детали, использует их с учетом конструктивных свойств;</t>
  </si>
  <si>
    <t>4-П.7 умеет обыграть свои постройки.</t>
  </si>
  <si>
    <t>4-П.8 называет домашних и диких животных и их детенышей, домашних птиц;</t>
  </si>
  <si>
    <t>4-П.9 называет комнатные растения, растения на территории детского сада;</t>
  </si>
  <si>
    <t>4-П.10 называет насекомых, имеет элементарные сведения;</t>
  </si>
  <si>
    <t>4-П.11 имеет представление о пресмыкающихся, их внешнем виде и способы их передвижения</t>
  </si>
  <si>
    <t>4-П.12 устанавливает простейшие связи в сезонных изменениях в природе;</t>
  </si>
  <si>
    <t>4-П.13 проявляет интерес и любознательность к элементарному экспериментированию;</t>
  </si>
  <si>
    <t>4-П.14 называет ситуации и действия, которые могут нанести вред природе;</t>
  </si>
  <si>
    <t>4-П.15 называет животных, находящихся под угрозой исчезновения и занесенных в "Красную книгу";</t>
  </si>
  <si>
    <t>4-П.16 знает элементарные правила поведения в природе.</t>
  </si>
  <si>
    <t>4-П.11 выделяет и называет наиболее характерные сезонные изменения в природе</t>
  </si>
  <si>
    <t>4-П.13 узнает и называет знакомые деревья, комнатные растения, овощи и фрукты
3–4 видов</t>
  </si>
  <si>
    <t>4-П.12 называет и различает объекты неживой природы</t>
  </si>
  <si>
    <t>4-П.13 устанавливает простейшие связи в сезонных изменениях природы и погоде</t>
  </si>
  <si>
    <t>4-П.14 называет домашних животных и их детенышей, домашних птиц</t>
  </si>
  <si>
    <t>4-П.15 знает и называет некоторые виды диких животных</t>
  </si>
  <si>
    <t>4-П.16 называет и различает 4-5 видов деревьев, кустарников, травянистых
растений, цветов, ягод, грибов, овощей и фруктов</t>
  </si>
  <si>
    <t>4-П.17 знает элементарный способ ухода за растениями и животными</t>
  </si>
  <si>
    <t>4-П.18 проявляет интерес и любознательность к элементарному
экспериментированию</t>
  </si>
  <si>
    <t>4-П.19 знает элементарные правила поведения в природе</t>
  </si>
  <si>
    <t xml:space="preserve">результатов диагностики итогового контроля в старшей группе (от 4 лет) </t>
  </si>
  <si>
    <t xml:space="preserve">результатов диагностики промежуточного контроля в старшей группе (от 4 лет) </t>
  </si>
  <si>
    <t>Основы математики</t>
  </si>
  <si>
    <t>Базарбеков Дамир</t>
  </si>
  <si>
    <t>Проскура Дарья</t>
  </si>
  <si>
    <t xml:space="preserve">Учебный год: __2021-2022__________       Группа:__старшая___________________     Дата проведения:__5.05.2022________ </t>
  </si>
  <si>
    <t xml:space="preserve">Учебный год: ____2021-2022________       Группа:_старшая____________________     Дата проведения:_4.01.2022__________ </t>
  </si>
  <si>
    <t xml:space="preserve">Учебный год: 2021-2022____________       Группа:____старшая_________________     Дата проведения:__5.09.2021_________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</si>
</sst>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79"/>
  <sheetViews>
    <sheetView tabSelected="1" topLeftCell="A3" zoomScale="80" zoomScaleNormal="80" workbookViewId="0">
      <selection activeCell="M46" sqref="M46"/>
    </sheetView>
  </sheetViews>
  <sheetFormatPr defaultRowHeight="15" x14ac:dyDescent="0.25"/>
  <cols>
    <col min="2" max="2" width="5.140625" customWidth="1"/>
    <col min="3" max="3" width="28.28515625" customWidth="1"/>
    <col min="4" max="4" width="6.140625" customWidth="1"/>
    <col min="5" max="5" width="9.140625" customWidth="1"/>
    <col min="6" max="6" width="6.42578125" customWidth="1"/>
    <col min="7" max="7" width="4.5703125" customWidth="1"/>
    <col min="8" max="8" width="7.140625" customWidth="1"/>
    <col min="9" max="9" width="7.5703125" customWidth="1"/>
    <col min="10" max="11" width="4.140625" customWidth="1"/>
    <col min="12" max="12" width="8.140625" customWidth="1"/>
    <col min="13" max="13" width="9" customWidth="1"/>
    <col min="14" max="14" width="8.7109375" customWidth="1"/>
    <col min="15" max="15" width="5.5703125" customWidth="1"/>
    <col min="16" max="16" width="9.85546875" customWidth="1"/>
    <col min="17" max="18" width="5.42578125" customWidth="1"/>
    <col min="19" max="19" width="9.42578125" customWidth="1"/>
    <col min="20" max="20" width="8.5703125" customWidth="1"/>
    <col min="21" max="21" width="6.28515625" customWidth="1"/>
    <col min="22" max="22" width="12.28515625" customWidth="1"/>
    <col min="23" max="23" width="9.28515625" customWidth="1"/>
    <col min="24" max="24" width="5.7109375" customWidth="1"/>
    <col min="25" max="25" width="7.28515625" customWidth="1"/>
    <col min="26" max="27" width="4.5703125" customWidth="1"/>
    <col min="28" max="28" width="8.5703125" customWidth="1"/>
  </cols>
  <sheetData>
    <row r="2" spans="1:32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pans="1:32" x14ac:dyDescent="0.25">
      <c r="A3" s="14" t="s">
        <v>27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25">
      <c r="A4" s="14" t="s">
        <v>86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6" spans="1:32" x14ac:dyDescent="0.25">
      <c r="B6" s="15" t="s">
        <v>1</v>
      </c>
      <c r="C6" s="15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5"/>
      <c r="AD6" s="15"/>
      <c r="AE6" s="15"/>
    </row>
    <row r="7" spans="1:32" ht="62.25" customHeight="1" x14ac:dyDescent="0.25">
      <c r="B7" s="17" t="s">
        <v>2</v>
      </c>
      <c r="C7" s="18" t="s">
        <v>3</v>
      </c>
      <c r="D7" s="19" t="s">
        <v>81</v>
      </c>
      <c r="E7" s="20"/>
      <c r="F7" s="20"/>
      <c r="G7" s="20"/>
      <c r="H7" s="20"/>
      <c r="I7" s="21"/>
      <c r="J7" s="27" t="s">
        <v>10</v>
      </c>
      <c r="K7" s="28" t="s">
        <v>11</v>
      </c>
      <c r="L7" s="29" t="s">
        <v>13</v>
      </c>
      <c r="M7" s="22" t="s">
        <v>4</v>
      </c>
      <c r="N7" s="22"/>
      <c r="O7" s="22"/>
      <c r="P7" s="22"/>
      <c r="Q7" s="27" t="s">
        <v>10</v>
      </c>
      <c r="R7" s="28" t="s">
        <v>11</v>
      </c>
      <c r="S7" s="29" t="s">
        <v>13</v>
      </c>
      <c r="T7" s="22" t="s">
        <v>5</v>
      </c>
      <c r="U7" s="22"/>
      <c r="V7" s="22"/>
      <c r="W7" s="22"/>
      <c r="X7" s="22"/>
      <c r="Y7" s="22"/>
      <c r="Z7" s="27" t="s">
        <v>10</v>
      </c>
      <c r="AA7" s="28" t="s">
        <v>11</v>
      </c>
      <c r="AB7" s="29" t="s">
        <v>13</v>
      </c>
      <c r="AC7" s="23" t="s">
        <v>6</v>
      </c>
      <c r="AD7" s="25" t="s">
        <v>7</v>
      </c>
      <c r="AE7" s="26" t="s">
        <v>8</v>
      </c>
    </row>
    <row r="8" spans="1:32" ht="225.75" customHeight="1" x14ac:dyDescent="0.25">
      <c r="B8" s="17"/>
      <c r="C8" s="17"/>
      <c r="D8" s="13" t="s">
        <v>28</v>
      </c>
      <c r="E8" s="13" t="s">
        <v>29</v>
      </c>
      <c r="F8" s="13" t="s">
        <v>30</v>
      </c>
      <c r="G8" s="13" t="s">
        <v>31</v>
      </c>
      <c r="H8" s="13" t="s">
        <v>32</v>
      </c>
      <c r="I8" s="13" t="s">
        <v>33</v>
      </c>
      <c r="J8" s="27"/>
      <c r="K8" s="28"/>
      <c r="L8" s="29"/>
      <c r="M8" s="13" t="s">
        <v>34</v>
      </c>
      <c r="N8" s="13" t="s">
        <v>35</v>
      </c>
      <c r="O8" s="13" t="s">
        <v>36</v>
      </c>
      <c r="P8" s="13" t="s">
        <v>37</v>
      </c>
      <c r="Q8" s="27"/>
      <c r="R8" s="28"/>
      <c r="S8" s="29"/>
      <c r="T8" s="13" t="s">
        <v>69</v>
      </c>
      <c r="U8" s="13" t="s">
        <v>38</v>
      </c>
      <c r="V8" s="13" t="s">
        <v>70</v>
      </c>
      <c r="W8" s="13" t="s">
        <v>39</v>
      </c>
      <c r="X8" s="13" t="s">
        <v>40</v>
      </c>
      <c r="Y8" s="13" t="s">
        <v>41</v>
      </c>
      <c r="Z8" s="27"/>
      <c r="AA8" s="28"/>
      <c r="AB8" s="29"/>
      <c r="AC8" s="24"/>
      <c r="AD8" s="25"/>
      <c r="AE8" s="26"/>
    </row>
    <row r="9" spans="1:32" x14ac:dyDescent="0.25">
      <c r="B9" s="1">
        <v>1</v>
      </c>
      <c r="C9" s="1" t="s">
        <v>82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4">
        <f>SUM(D9:I9)</f>
        <v>6</v>
      </c>
      <c r="K9" s="5">
        <f>AVERAGE(D9:I9)</f>
        <v>1</v>
      </c>
      <c r="L9" s="11" t="str">
        <f>IF(D9="","",VLOOKUP(K9,$J$77:$K$79,2,TRUE))</f>
        <v>І ур</v>
      </c>
      <c r="M9" s="1">
        <v>2</v>
      </c>
      <c r="N9" s="1">
        <v>2</v>
      </c>
      <c r="O9" s="1">
        <v>2</v>
      </c>
      <c r="P9" s="1">
        <v>1</v>
      </c>
      <c r="Q9" s="4">
        <f>SUM(M9:P9)</f>
        <v>7</v>
      </c>
      <c r="R9" s="5">
        <f>AVERAGE(M9:P9)</f>
        <v>1.75</v>
      </c>
      <c r="S9" s="11" t="str">
        <f>IF(K9="","",VLOOKUP(R9,$J$77:$K$79,2,TRUE))</f>
        <v>ІІ ур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4">
        <f>SUM(T9:Y9)</f>
        <v>6</v>
      </c>
      <c r="AA9" s="5">
        <f>AVERAGE(T9:Y9)</f>
        <v>1</v>
      </c>
      <c r="AB9" s="11" t="str">
        <f>IF(T9="","",VLOOKUP(AA9,$J$77:$K$79,2,TRUE))</f>
        <v>І ур</v>
      </c>
      <c r="AC9" s="7">
        <f>J9+Q9+Z9</f>
        <v>19</v>
      </c>
      <c r="AD9" s="6">
        <f>AC9/16</f>
        <v>1.1875</v>
      </c>
      <c r="AE9" s="11" t="str">
        <f>IF(W9="","",VLOOKUP(AD9,$J$77:$K$79,2,TRUE))</f>
        <v>І ур</v>
      </c>
    </row>
    <row r="10" spans="1:32" x14ac:dyDescent="0.25">
      <c r="B10" s="1">
        <v>2</v>
      </c>
      <c r="C10" s="1" t="s">
        <v>83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4">
        <f t="shared" ref="J10" si="0">SUM(D10:I10)</f>
        <v>6</v>
      </c>
      <c r="K10" s="5">
        <f t="shared" ref="K10" si="1">AVERAGE(D10:I10)</f>
        <v>1</v>
      </c>
      <c r="L10" s="11" t="str">
        <f>IF(D10="","",VLOOKUP(K10,$J$77:$K$79,2,TRUE))</f>
        <v>І ур</v>
      </c>
      <c r="M10" s="1">
        <v>1</v>
      </c>
      <c r="N10" s="1">
        <v>1</v>
      </c>
      <c r="O10" s="1">
        <v>1</v>
      </c>
      <c r="P10" s="1">
        <v>1</v>
      </c>
      <c r="Q10" s="4">
        <f t="shared" ref="Q10" si="2">SUM(M10:P10)</f>
        <v>4</v>
      </c>
      <c r="R10" s="5">
        <f t="shared" ref="R10" si="3">AVERAGE(M10:P10)</f>
        <v>1</v>
      </c>
      <c r="S10" s="11" t="str">
        <f>IF(K10="","",VLOOKUP(R10,$J$77:$K$79,2,TRUE))</f>
        <v>І ур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4">
        <f t="shared" ref="Z10" si="4">SUM(T10:Y10)</f>
        <v>6</v>
      </c>
      <c r="AA10" s="5">
        <f t="shared" ref="AA10" si="5">AVERAGE(T10:Y10)</f>
        <v>1</v>
      </c>
      <c r="AB10" s="11" t="str">
        <f>IF(T10="","",VLOOKUP(AA10,$J$77:$K$79,2,TRUE))</f>
        <v>І ур</v>
      </c>
      <c r="AC10" s="7">
        <f t="shared" ref="AC10" si="6">J10+Q10+Z10</f>
        <v>16</v>
      </c>
      <c r="AD10" s="6">
        <f t="shared" ref="AD10" si="7">AC10/16</f>
        <v>1</v>
      </c>
      <c r="AE10" s="11" t="str">
        <f>IF(W10="","",VLOOKUP(AD10,$J$77:$K$79,2,TRUE))</f>
        <v>І ур</v>
      </c>
    </row>
    <row r="11" spans="1:32" x14ac:dyDescent="0.25">
      <c r="B11" s="30"/>
      <c r="C11" s="30"/>
      <c r="D11" s="33"/>
      <c r="E11" s="34"/>
      <c r="F11" s="34"/>
      <c r="G11" s="34"/>
      <c r="H11" s="34"/>
      <c r="I11" s="34"/>
      <c r="J11" s="35"/>
      <c r="K11" s="1" t="s">
        <v>12</v>
      </c>
      <c r="L11" s="9" t="s">
        <v>9</v>
      </c>
      <c r="M11" s="33"/>
      <c r="N11" s="34"/>
      <c r="O11" s="34"/>
      <c r="P11" s="34"/>
      <c r="Q11" s="35"/>
      <c r="R11" s="1" t="s">
        <v>12</v>
      </c>
      <c r="S11" s="9" t="s">
        <v>9</v>
      </c>
      <c r="T11" s="33"/>
      <c r="U11" s="34"/>
      <c r="V11" s="34"/>
      <c r="W11" s="34"/>
      <c r="X11" s="34"/>
      <c r="Y11" s="34"/>
      <c r="Z11" s="35"/>
      <c r="AA11" s="1" t="s">
        <v>12</v>
      </c>
      <c r="AB11" s="9" t="s">
        <v>9</v>
      </c>
      <c r="AC11" s="2"/>
      <c r="AD11" s="2"/>
      <c r="AE11" s="2"/>
    </row>
    <row r="12" spans="1:32" x14ac:dyDescent="0.25">
      <c r="B12" s="31"/>
      <c r="C12" s="31"/>
      <c r="D12" s="33" t="s">
        <v>18</v>
      </c>
      <c r="E12" s="34"/>
      <c r="F12" s="34"/>
      <c r="G12" s="34"/>
      <c r="H12" s="34"/>
      <c r="I12" s="34"/>
      <c r="J12" s="35"/>
      <c r="K12" s="8">
        <f>COUNTA(C9:C10)</f>
        <v>2</v>
      </c>
      <c r="L12" s="8">
        <v>100</v>
      </c>
      <c r="M12" s="33" t="s">
        <v>18</v>
      </c>
      <c r="N12" s="34"/>
      <c r="O12" s="34"/>
      <c r="P12" s="34"/>
      <c r="Q12" s="35"/>
      <c r="R12" s="8">
        <f>COUNTA(C9:C10)</f>
        <v>2</v>
      </c>
      <c r="S12" s="8">
        <v>100</v>
      </c>
      <c r="T12" s="33" t="s">
        <v>18</v>
      </c>
      <c r="U12" s="34"/>
      <c r="V12" s="34"/>
      <c r="W12" s="34"/>
      <c r="X12" s="34"/>
      <c r="Y12" s="34"/>
      <c r="Z12" s="35"/>
      <c r="AA12" s="8">
        <f>COUNTA(C9:C10)</f>
        <v>2</v>
      </c>
      <c r="AB12" s="8">
        <v>100</v>
      </c>
      <c r="AC12" s="2"/>
      <c r="AD12" s="2"/>
      <c r="AE12" s="2"/>
    </row>
    <row r="13" spans="1:32" x14ac:dyDescent="0.25">
      <c r="B13" s="31"/>
      <c r="C13" s="31"/>
      <c r="D13" s="33" t="s">
        <v>23</v>
      </c>
      <c r="E13" s="34"/>
      <c r="F13" s="34"/>
      <c r="G13" s="34"/>
      <c r="H13" s="34"/>
      <c r="I13" s="34"/>
      <c r="J13" s="35"/>
      <c r="K13" s="12">
        <f>COUNTIF(L9:L10,"І ур")</f>
        <v>2</v>
      </c>
      <c r="L13" s="3">
        <f>(K13/K12)*100</f>
        <v>100</v>
      </c>
      <c r="M13" s="33" t="s">
        <v>23</v>
      </c>
      <c r="N13" s="34"/>
      <c r="O13" s="34"/>
      <c r="P13" s="34"/>
      <c r="Q13" s="35"/>
      <c r="R13" s="12">
        <f>COUNTIF(S9:S10,"І ур")</f>
        <v>1</v>
      </c>
      <c r="S13" s="3">
        <f>(R13/R12)*100</f>
        <v>50</v>
      </c>
      <c r="T13" s="33" t="s">
        <v>23</v>
      </c>
      <c r="U13" s="34"/>
      <c r="V13" s="34"/>
      <c r="W13" s="34"/>
      <c r="X13" s="34"/>
      <c r="Y13" s="34"/>
      <c r="Z13" s="35"/>
      <c r="AA13" s="12">
        <f>COUNTIF(AB9:AB10,"І ур")</f>
        <v>2</v>
      </c>
      <c r="AB13" s="3">
        <f>(AA13/AA12)*100</f>
        <v>100</v>
      </c>
      <c r="AC13" s="2"/>
      <c r="AD13" s="2"/>
      <c r="AE13" s="2"/>
    </row>
    <row r="14" spans="1:32" x14ac:dyDescent="0.25">
      <c r="B14" s="31"/>
      <c r="C14" s="31"/>
      <c r="D14" s="33" t="s">
        <v>24</v>
      </c>
      <c r="E14" s="34"/>
      <c r="F14" s="34"/>
      <c r="G14" s="34"/>
      <c r="H14" s="34"/>
      <c r="I14" s="34"/>
      <c r="J14" s="35"/>
      <c r="K14" s="12">
        <f>COUNTIF(L9:L10,"ІІ ур")</f>
        <v>0</v>
      </c>
      <c r="L14" s="3">
        <f>(K14/K12)*100</f>
        <v>0</v>
      </c>
      <c r="M14" s="33" t="s">
        <v>24</v>
      </c>
      <c r="N14" s="34"/>
      <c r="O14" s="34"/>
      <c r="P14" s="34"/>
      <c r="Q14" s="35"/>
      <c r="R14" s="12">
        <f>COUNTIF(S9:S10,"ІІ ур")</f>
        <v>1</v>
      </c>
      <c r="S14" s="3">
        <f>(R14/R12)*100</f>
        <v>50</v>
      </c>
      <c r="T14" s="33" t="s">
        <v>24</v>
      </c>
      <c r="U14" s="34"/>
      <c r="V14" s="34"/>
      <c r="W14" s="34"/>
      <c r="X14" s="34"/>
      <c r="Y14" s="34"/>
      <c r="Z14" s="35"/>
      <c r="AA14" s="12">
        <f>COUNTIF(AB9:AB10,"ІІ ур")</f>
        <v>0</v>
      </c>
      <c r="AB14" s="3">
        <f>(AA14/AA12)*100</f>
        <v>0</v>
      </c>
      <c r="AC14" s="2"/>
      <c r="AD14" s="2"/>
      <c r="AE14" s="2"/>
    </row>
    <row r="15" spans="1:32" x14ac:dyDescent="0.25">
      <c r="B15" s="31"/>
      <c r="C15" s="31"/>
      <c r="D15" s="33" t="s">
        <v>25</v>
      </c>
      <c r="E15" s="34"/>
      <c r="F15" s="34"/>
      <c r="G15" s="34"/>
      <c r="H15" s="34"/>
      <c r="I15" s="34"/>
      <c r="J15" s="35"/>
      <c r="K15" s="12">
        <f>COUNTIF(L9:L10,"ІІІ ур")</f>
        <v>0</v>
      </c>
      <c r="L15" s="3">
        <f>(K15/K12)*100</f>
        <v>0</v>
      </c>
      <c r="M15" s="33" t="s">
        <v>25</v>
      </c>
      <c r="N15" s="34"/>
      <c r="O15" s="34"/>
      <c r="P15" s="34"/>
      <c r="Q15" s="35"/>
      <c r="R15" s="12">
        <f>COUNTIF(S9:S10,"ІІІ ур")</f>
        <v>0</v>
      </c>
      <c r="S15" s="3">
        <f>(R15/R12)*100</f>
        <v>0</v>
      </c>
      <c r="T15" s="33" t="s">
        <v>25</v>
      </c>
      <c r="U15" s="34"/>
      <c r="V15" s="34"/>
      <c r="W15" s="34"/>
      <c r="X15" s="34"/>
      <c r="Y15" s="34"/>
      <c r="Z15" s="35"/>
      <c r="AA15" s="12">
        <f>COUNTIF(AB9:AB10,"ІІІ ур")</f>
        <v>0</v>
      </c>
      <c r="AB15" s="3">
        <f>(AA15/AA12)*100</f>
        <v>0</v>
      </c>
      <c r="AC15" s="2"/>
      <c r="AD15" s="2"/>
      <c r="AE15" s="2"/>
    </row>
    <row r="16" spans="1:32" x14ac:dyDescent="0.25">
      <c r="B16" s="31"/>
      <c r="C16" s="31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1" t="s">
        <v>12</v>
      </c>
      <c r="AE16" s="9" t="s">
        <v>9</v>
      </c>
    </row>
    <row r="17" spans="2:31" x14ac:dyDescent="0.25">
      <c r="B17" s="31"/>
      <c r="C17" s="31"/>
      <c r="D17" s="36" t="s">
        <v>19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8"/>
      <c r="AD17" s="8">
        <f>COUNTA(C9:C10)</f>
        <v>2</v>
      </c>
      <c r="AE17" s="8">
        <v>100</v>
      </c>
    </row>
    <row r="18" spans="2:31" x14ac:dyDescent="0.25">
      <c r="B18" s="31"/>
      <c r="C18" s="31"/>
      <c r="D18" s="40" t="s">
        <v>26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12">
        <f>COUNTIF(AE9:AE10,"І ур")</f>
        <v>2</v>
      </c>
      <c r="AE18" s="3">
        <f>(AD18/AD17)*100</f>
        <v>100</v>
      </c>
    </row>
    <row r="19" spans="2:31" x14ac:dyDescent="0.25">
      <c r="B19" s="31"/>
      <c r="C19" s="31"/>
      <c r="D19" s="40" t="s">
        <v>21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12">
        <f>COUNTIF(AE9:AE10,"ІІ ур")</f>
        <v>0</v>
      </c>
      <c r="AE19" s="3">
        <f>(AD19/AD17)*100</f>
        <v>0</v>
      </c>
    </row>
    <row r="20" spans="2:31" x14ac:dyDescent="0.25">
      <c r="B20" s="32"/>
      <c r="C20" s="32"/>
      <c r="D20" s="40" t="s">
        <v>22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12">
        <f>COUNTIF(AE9:AE10,"ІІІ ур")</f>
        <v>0</v>
      </c>
      <c r="AE20" s="3">
        <f>(AD20/AD17)*100</f>
        <v>0</v>
      </c>
    </row>
    <row r="77" spans="10:11" x14ac:dyDescent="0.25">
      <c r="J77" s="10">
        <v>1</v>
      </c>
      <c r="K77" s="10" t="s">
        <v>15</v>
      </c>
    </row>
    <row r="78" spans="10:11" x14ac:dyDescent="0.25">
      <c r="J78" s="10">
        <v>1.6</v>
      </c>
      <c r="K78" s="10" t="s">
        <v>16</v>
      </c>
    </row>
    <row r="79" spans="10:11" x14ac:dyDescent="0.25">
      <c r="J79" s="10">
        <v>2.6</v>
      </c>
      <c r="K79" s="10" t="s">
        <v>17</v>
      </c>
    </row>
  </sheetData>
  <mergeCells count="43">
    <mergeCell ref="M15:Q15"/>
    <mergeCell ref="AA7:AA8"/>
    <mergeCell ref="L7:L8"/>
    <mergeCell ref="Q7:Q8"/>
    <mergeCell ref="R7:R8"/>
    <mergeCell ref="S7:S8"/>
    <mergeCell ref="D14:J14"/>
    <mergeCell ref="M11:Q11"/>
    <mergeCell ref="M12:Q12"/>
    <mergeCell ref="M13:Q13"/>
    <mergeCell ref="M14:Q14"/>
    <mergeCell ref="B11:B20"/>
    <mergeCell ref="C11:C20"/>
    <mergeCell ref="D11:J11"/>
    <mergeCell ref="D12:J12"/>
    <mergeCell ref="T14:Z14"/>
    <mergeCell ref="T15:Z15"/>
    <mergeCell ref="D17:AC17"/>
    <mergeCell ref="D15:J15"/>
    <mergeCell ref="D16:AC16"/>
    <mergeCell ref="D18:AC18"/>
    <mergeCell ref="D19:AC19"/>
    <mergeCell ref="D20:AC20"/>
    <mergeCell ref="T11:Z11"/>
    <mergeCell ref="T12:Z12"/>
    <mergeCell ref="T13:Z13"/>
    <mergeCell ref="D13:J13"/>
    <mergeCell ref="A2:AF2"/>
    <mergeCell ref="A3:AF3"/>
    <mergeCell ref="A4:AF4"/>
    <mergeCell ref="B6:AE6"/>
    <mergeCell ref="B7:B8"/>
    <mergeCell ref="C7:C8"/>
    <mergeCell ref="D7:I7"/>
    <mergeCell ref="M7:P7"/>
    <mergeCell ref="T7:Y7"/>
    <mergeCell ref="AC7:AC8"/>
    <mergeCell ref="AD7:AD8"/>
    <mergeCell ref="AE7:AE8"/>
    <mergeCell ref="J7:J8"/>
    <mergeCell ref="K7:K8"/>
    <mergeCell ref="AB7:AB8"/>
    <mergeCell ref="Z7:Z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79"/>
  <sheetViews>
    <sheetView zoomScale="80" zoomScaleNormal="80" workbookViewId="0">
      <selection activeCell="M44" sqref="M44"/>
    </sheetView>
  </sheetViews>
  <sheetFormatPr defaultRowHeight="15" x14ac:dyDescent="0.25"/>
  <cols>
    <col min="2" max="2" width="5" customWidth="1"/>
    <col min="3" max="3" width="28.140625" customWidth="1"/>
    <col min="4" max="4" width="7.7109375" customWidth="1"/>
    <col min="5" max="5" width="6.85546875" customWidth="1"/>
    <col min="6" max="6" width="12.85546875" customWidth="1"/>
    <col min="7" max="7" width="7.5703125" customWidth="1"/>
    <col min="8" max="8" width="6.85546875" customWidth="1"/>
    <col min="9" max="9" width="5" customWidth="1"/>
    <col min="10" max="10" width="4.5703125" customWidth="1"/>
    <col min="11" max="11" width="9.140625" customWidth="1"/>
    <col min="12" max="12" width="9.28515625" customWidth="1"/>
    <col min="13" max="13" width="6.140625" customWidth="1"/>
    <col min="14" max="14" width="6.5703125" customWidth="1"/>
    <col min="15" max="15" width="5.28515625" customWidth="1"/>
    <col min="16" max="16" width="6.85546875" customWidth="1"/>
    <col min="17" max="17" width="10.28515625" customWidth="1"/>
    <col min="18" max="18" width="4.7109375" customWidth="1"/>
    <col min="19" max="19" width="4.85546875" customWidth="1"/>
    <col min="20" max="20" width="8.85546875" customWidth="1"/>
    <col min="21" max="21" width="6.7109375" customWidth="1"/>
    <col min="22" max="22" width="7.42578125" customWidth="1"/>
    <col min="23" max="23" width="8.28515625" customWidth="1"/>
    <col min="24" max="24" width="6" customWidth="1"/>
    <col min="25" max="27" width="11.85546875" customWidth="1"/>
    <col min="28" max="28" width="6.85546875" customWidth="1"/>
    <col min="29" max="30" width="5" customWidth="1"/>
    <col min="31" max="31" width="8.7109375" customWidth="1"/>
  </cols>
  <sheetData>
    <row r="2" spans="1:35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</row>
    <row r="3" spans="1:35" x14ac:dyDescent="0.25">
      <c r="A3" s="14" t="s">
        <v>80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</row>
    <row r="4" spans="1:35" x14ac:dyDescent="0.25">
      <c r="A4" s="14" t="s">
        <v>85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6" spans="1:35" x14ac:dyDescent="0.25">
      <c r="B6" s="15" t="s">
        <v>1</v>
      </c>
      <c r="C6" s="15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5"/>
      <c r="AG6" s="15"/>
      <c r="AH6" s="15"/>
    </row>
    <row r="7" spans="1:35" ht="76.5" customHeight="1" x14ac:dyDescent="0.25">
      <c r="B7" s="17" t="s">
        <v>2</v>
      </c>
      <c r="C7" s="18" t="s">
        <v>3</v>
      </c>
      <c r="D7" s="19" t="s">
        <v>81</v>
      </c>
      <c r="E7" s="20"/>
      <c r="F7" s="20"/>
      <c r="G7" s="20"/>
      <c r="H7" s="21"/>
      <c r="I7" s="27" t="s">
        <v>10</v>
      </c>
      <c r="J7" s="28" t="s">
        <v>14</v>
      </c>
      <c r="K7" s="29" t="s">
        <v>13</v>
      </c>
      <c r="L7" s="22" t="s">
        <v>4</v>
      </c>
      <c r="M7" s="22"/>
      <c r="N7" s="22"/>
      <c r="O7" s="22"/>
      <c r="P7" s="22"/>
      <c r="Q7" s="22"/>
      <c r="R7" s="27" t="s">
        <v>10</v>
      </c>
      <c r="S7" s="28" t="s">
        <v>14</v>
      </c>
      <c r="T7" s="29" t="s">
        <v>13</v>
      </c>
      <c r="U7" s="22" t="s">
        <v>5</v>
      </c>
      <c r="V7" s="22"/>
      <c r="W7" s="22"/>
      <c r="X7" s="22"/>
      <c r="Y7" s="22"/>
      <c r="Z7" s="22"/>
      <c r="AA7" s="22"/>
      <c r="AB7" s="22"/>
      <c r="AC7" s="27" t="s">
        <v>10</v>
      </c>
      <c r="AD7" s="28" t="s">
        <v>14</v>
      </c>
      <c r="AE7" s="29" t="s">
        <v>13</v>
      </c>
      <c r="AF7" s="23" t="s">
        <v>6</v>
      </c>
      <c r="AG7" s="25" t="s">
        <v>7</v>
      </c>
      <c r="AH7" s="26" t="s">
        <v>8</v>
      </c>
    </row>
    <row r="8" spans="1:35" ht="225" customHeight="1" x14ac:dyDescent="0.25">
      <c r="B8" s="17"/>
      <c r="C8" s="17"/>
      <c r="D8" s="13" t="s">
        <v>42</v>
      </c>
      <c r="E8" s="13" t="s">
        <v>43</v>
      </c>
      <c r="F8" s="13" t="s">
        <v>44</v>
      </c>
      <c r="G8" s="13" t="s">
        <v>45</v>
      </c>
      <c r="H8" s="13" t="s">
        <v>46</v>
      </c>
      <c r="I8" s="27"/>
      <c r="J8" s="28"/>
      <c r="K8" s="29"/>
      <c r="L8" s="13" t="s">
        <v>47</v>
      </c>
      <c r="M8" s="13" t="s">
        <v>48</v>
      </c>
      <c r="N8" s="13" t="s">
        <v>49</v>
      </c>
      <c r="O8" s="13" t="s">
        <v>50</v>
      </c>
      <c r="P8" s="13" t="s">
        <v>51</v>
      </c>
      <c r="Q8" s="13" t="s">
        <v>52</v>
      </c>
      <c r="R8" s="27"/>
      <c r="S8" s="28"/>
      <c r="T8" s="29"/>
      <c r="U8" s="13" t="s">
        <v>71</v>
      </c>
      <c r="V8" s="13" t="s">
        <v>72</v>
      </c>
      <c r="W8" s="13" t="s">
        <v>73</v>
      </c>
      <c r="X8" s="13" t="s">
        <v>74</v>
      </c>
      <c r="Y8" s="13" t="s">
        <v>75</v>
      </c>
      <c r="Z8" s="13" t="s">
        <v>76</v>
      </c>
      <c r="AA8" s="13" t="s">
        <v>77</v>
      </c>
      <c r="AB8" s="13" t="s">
        <v>78</v>
      </c>
      <c r="AC8" s="27"/>
      <c r="AD8" s="28"/>
      <c r="AE8" s="29"/>
      <c r="AF8" s="24"/>
      <c r="AG8" s="25"/>
      <c r="AH8" s="26"/>
    </row>
    <row r="9" spans="1:35" x14ac:dyDescent="0.25">
      <c r="B9" s="1">
        <v>1</v>
      </c>
      <c r="C9" s="1" t="s">
        <v>82</v>
      </c>
      <c r="D9" s="1">
        <v>2</v>
      </c>
      <c r="E9" s="1">
        <v>3</v>
      </c>
      <c r="F9" s="1">
        <v>2</v>
      </c>
      <c r="G9" s="1">
        <v>2</v>
      </c>
      <c r="H9" s="1">
        <v>1</v>
      </c>
      <c r="I9" s="4">
        <f>SUM(D9:H9)</f>
        <v>10</v>
      </c>
      <c r="J9" s="5">
        <f>AVERAGE(D9:H9)</f>
        <v>2</v>
      </c>
      <c r="K9" s="11" t="str">
        <f>IF(D9="","",VLOOKUP(J9,$J$77:$K$79,2,TRUE))</f>
        <v>ІІ ур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4">
        <f>SUM(L9:Q9)</f>
        <v>12</v>
      </c>
      <c r="S9" s="5">
        <f>AVERAGE(L9:Q9)</f>
        <v>2</v>
      </c>
      <c r="T9" s="11" t="str">
        <f>IF(L9="","",VLOOKUP(S9,$J$77:$K$79,2,TRUE))</f>
        <v>ІІ ур</v>
      </c>
      <c r="U9" s="1">
        <v>3</v>
      </c>
      <c r="V9" s="1">
        <v>2</v>
      </c>
      <c r="W9" s="1">
        <v>2</v>
      </c>
      <c r="X9" s="1">
        <v>3</v>
      </c>
      <c r="Y9" s="1">
        <v>2</v>
      </c>
      <c r="Z9" s="1">
        <v>2</v>
      </c>
      <c r="AA9" s="1">
        <v>3</v>
      </c>
      <c r="AB9" s="1">
        <v>2</v>
      </c>
      <c r="AC9" s="4">
        <f>SUM(U9:AB9)</f>
        <v>19</v>
      </c>
      <c r="AD9" s="5">
        <f>AVERAGE(U9:AB9)</f>
        <v>2.375</v>
      </c>
      <c r="AE9" s="11" t="str">
        <f>IF(U9="","",VLOOKUP(AD9,$J$77:$K$79,2,TRUE))</f>
        <v>ІІ ур</v>
      </c>
      <c r="AF9" s="7">
        <f>I9+R9+AC9</f>
        <v>41</v>
      </c>
      <c r="AG9" s="6">
        <f>AF9/19</f>
        <v>2.1578947368421053</v>
      </c>
      <c r="AH9" s="11" t="str">
        <f>IF(X9="","",VLOOKUP(AG9,$J$77:$K$79,2,TRUE))</f>
        <v>ІІ ур</v>
      </c>
    </row>
    <row r="10" spans="1:35" x14ac:dyDescent="0.25">
      <c r="B10" s="1">
        <v>2</v>
      </c>
      <c r="C10" s="1" t="s">
        <v>83</v>
      </c>
      <c r="D10" s="1">
        <v>2</v>
      </c>
      <c r="E10" s="1">
        <v>3</v>
      </c>
      <c r="F10" s="1">
        <v>2</v>
      </c>
      <c r="G10" s="1">
        <v>1</v>
      </c>
      <c r="H10" s="1">
        <v>1</v>
      </c>
      <c r="I10" s="4">
        <f t="shared" ref="I10" si="0">SUM(D10:H10)</f>
        <v>9</v>
      </c>
      <c r="J10" s="5">
        <f t="shared" ref="J10" si="1">AVERAGE(D10:H10)</f>
        <v>1.8</v>
      </c>
      <c r="K10" s="11" t="str">
        <f>IF(D10="","",VLOOKUP(J10,$J$77:$K$79,2,TRUE))</f>
        <v>ІІ ур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4">
        <f t="shared" ref="R10" si="2">SUM(L10:Q10)</f>
        <v>12</v>
      </c>
      <c r="S10" s="5">
        <f t="shared" ref="S10" si="3">AVERAGE(L10:Q10)</f>
        <v>2</v>
      </c>
      <c r="T10" s="11" t="str">
        <f>IF(L10="","",VLOOKUP(S10,$J$77:$K$79,2,TRUE))</f>
        <v>ІІ ур</v>
      </c>
      <c r="U10" s="1">
        <v>3</v>
      </c>
      <c r="V10" s="1">
        <v>2</v>
      </c>
      <c r="W10" s="1">
        <v>2</v>
      </c>
      <c r="X10" s="1">
        <v>3</v>
      </c>
      <c r="Y10" s="1">
        <v>2</v>
      </c>
      <c r="Z10" s="1">
        <v>2</v>
      </c>
      <c r="AA10" s="1">
        <v>3</v>
      </c>
      <c r="AB10" s="1">
        <v>2</v>
      </c>
      <c r="AC10" s="4">
        <f t="shared" ref="AC10" si="4">SUM(U10:AB10)</f>
        <v>19</v>
      </c>
      <c r="AD10" s="5">
        <f t="shared" ref="AD10" si="5">AVERAGE(U10:AB10)</f>
        <v>2.375</v>
      </c>
      <c r="AE10" s="11" t="str">
        <f>IF(U10="","",VLOOKUP(AD10,$J$77:$K$79,2,TRUE))</f>
        <v>ІІ ур</v>
      </c>
      <c r="AF10" s="7">
        <f t="shared" ref="AF10" si="6">I10+R10+AC10</f>
        <v>40</v>
      </c>
      <c r="AG10" s="6">
        <f t="shared" ref="AG10" si="7">AF10/19</f>
        <v>2.1052631578947367</v>
      </c>
      <c r="AH10" s="11" t="str">
        <f>IF(X10="","",VLOOKUP(AG10,$J$77:$K$79,2,TRUE))</f>
        <v>ІІ ур</v>
      </c>
    </row>
    <row r="11" spans="1:35" x14ac:dyDescent="0.25">
      <c r="B11" s="30"/>
      <c r="C11" s="30"/>
      <c r="D11" s="33"/>
      <c r="E11" s="34"/>
      <c r="F11" s="34"/>
      <c r="G11" s="34"/>
      <c r="H11" s="34"/>
      <c r="I11" s="35"/>
      <c r="J11" s="1" t="s">
        <v>12</v>
      </c>
      <c r="K11" s="9" t="s">
        <v>9</v>
      </c>
      <c r="L11" s="33"/>
      <c r="M11" s="34"/>
      <c r="N11" s="34"/>
      <c r="O11" s="34"/>
      <c r="P11" s="34"/>
      <c r="Q11" s="34"/>
      <c r="R11" s="35"/>
      <c r="S11" s="1" t="s">
        <v>12</v>
      </c>
      <c r="T11" s="9" t="s">
        <v>9</v>
      </c>
      <c r="U11" s="33"/>
      <c r="V11" s="34"/>
      <c r="W11" s="34"/>
      <c r="X11" s="34"/>
      <c r="Y11" s="34"/>
      <c r="Z11" s="34"/>
      <c r="AA11" s="34"/>
      <c r="AB11" s="34"/>
      <c r="AC11" s="35"/>
      <c r="AD11" s="1" t="s">
        <v>12</v>
      </c>
      <c r="AE11" s="9" t="s">
        <v>9</v>
      </c>
      <c r="AF11" s="2"/>
      <c r="AG11" s="2"/>
      <c r="AH11" s="2"/>
    </row>
    <row r="12" spans="1:35" x14ac:dyDescent="0.25">
      <c r="B12" s="31"/>
      <c r="C12" s="31"/>
      <c r="D12" s="33" t="s">
        <v>18</v>
      </c>
      <c r="E12" s="34"/>
      <c r="F12" s="34"/>
      <c r="G12" s="34"/>
      <c r="H12" s="34"/>
      <c r="I12" s="35"/>
      <c r="J12" s="8">
        <f>COUNTA(C9:C10)</f>
        <v>2</v>
      </c>
      <c r="K12" s="8">
        <v>100</v>
      </c>
      <c r="L12" s="33" t="s">
        <v>18</v>
      </c>
      <c r="M12" s="34"/>
      <c r="N12" s="34"/>
      <c r="O12" s="34"/>
      <c r="P12" s="34"/>
      <c r="Q12" s="34"/>
      <c r="R12" s="35"/>
      <c r="S12" s="8">
        <f>COUNTA(C9:C10)</f>
        <v>2</v>
      </c>
      <c r="T12" s="8">
        <v>100</v>
      </c>
      <c r="U12" s="33" t="s">
        <v>18</v>
      </c>
      <c r="V12" s="34"/>
      <c r="W12" s="34"/>
      <c r="X12" s="34"/>
      <c r="Y12" s="34"/>
      <c r="Z12" s="34"/>
      <c r="AA12" s="34"/>
      <c r="AB12" s="34"/>
      <c r="AC12" s="35"/>
      <c r="AD12" s="8">
        <f>COUNTA(C9:C10)</f>
        <v>2</v>
      </c>
      <c r="AE12" s="8">
        <v>100</v>
      </c>
      <c r="AF12" s="2"/>
      <c r="AG12" s="2"/>
      <c r="AH12" s="2"/>
    </row>
    <row r="13" spans="1:35" x14ac:dyDescent="0.25">
      <c r="B13" s="31"/>
      <c r="C13" s="31"/>
      <c r="D13" s="33" t="s">
        <v>23</v>
      </c>
      <c r="E13" s="34"/>
      <c r="F13" s="34"/>
      <c r="G13" s="34"/>
      <c r="H13" s="34"/>
      <c r="I13" s="35"/>
      <c r="J13" s="12">
        <f>COUNTIF(K9:K10,"І ур")</f>
        <v>0</v>
      </c>
      <c r="K13" s="3">
        <f>(J13/J12)*100</f>
        <v>0</v>
      </c>
      <c r="L13" s="33" t="s">
        <v>23</v>
      </c>
      <c r="M13" s="34"/>
      <c r="N13" s="34"/>
      <c r="O13" s="34"/>
      <c r="P13" s="34"/>
      <c r="Q13" s="34"/>
      <c r="R13" s="35"/>
      <c r="S13" s="12">
        <f>COUNTIF(T9:T10,"І ур")</f>
        <v>0</v>
      </c>
      <c r="T13" s="3">
        <f>(S13/S12)*100</f>
        <v>0</v>
      </c>
      <c r="U13" s="33" t="s">
        <v>23</v>
      </c>
      <c r="V13" s="34"/>
      <c r="W13" s="34"/>
      <c r="X13" s="34"/>
      <c r="Y13" s="34"/>
      <c r="Z13" s="34"/>
      <c r="AA13" s="34"/>
      <c r="AB13" s="34"/>
      <c r="AC13" s="35"/>
      <c r="AD13" s="12">
        <f>COUNTIF(AE9:AE10,"І ур")</f>
        <v>0</v>
      </c>
      <c r="AE13" s="3">
        <f>(AD13/AD12)*100</f>
        <v>0</v>
      </c>
      <c r="AF13" s="2"/>
      <c r="AG13" s="2"/>
      <c r="AH13" s="2"/>
    </row>
    <row r="14" spans="1:35" x14ac:dyDescent="0.25">
      <c r="B14" s="31"/>
      <c r="C14" s="31"/>
      <c r="D14" s="33" t="s">
        <v>24</v>
      </c>
      <c r="E14" s="34"/>
      <c r="F14" s="34"/>
      <c r="G14" s="34"/>
      <c r="H14" s="34"/>
      <c r="I14" s="35"/>
      <c r="J14" s="12">
        <f>COUNTIF(K9:K10,"ІІ ур")</f>
        <v>2</v>
      </c>
      <c r="K14" s="3">
        <f>(J14/J12)*100</f>
        <v>100</v>
      </c>
      <c r="L14" s="33" t="s">
        <v>24</v>
      </c>
      <c r="M14" s="34"/>
      <c r="N14" s="34"/>
      <c r="O14" s="34"/>
      <c r="P14" s="34"/>
      <c r="Q14" s="34"/>
      <c r="R14" s="35"/>
      <c r="S14" s="12">
        <f>COUNTIF(T9:T10,"ІІ ур")</f>
        <v>2</v>
      </c>
      <c r="T14" s="3">
        <f>(S14/S12)*100</f>
        <v>100</v>
      </c>
      <c r="U14" s="33" t="s">
        <v>24</v>
      </c>
      <c r="V14" s="34"/>
      <c r="W14" s="34"/>
      <c r="X14" s="34"/>
      <c r="Y14" s="34"/>
      <c r="Z14" s="34"/>
      <c r="AA14" s="34"/>
      <c r="AB14" s="34"/>
      <c r="AC14" s="35"/>
      <c r="AD14" s="12">
        <f>COUNTIF(AE9:AE10,"ІІ ур")</f>
        <v>2</v>
      </c>
      <c r="AE14" s="3">
        <f>(AD14/AD12)*100</f>
        <v>100</v>
      </c>
      <c r="AF14" s="2"/>
      <c r="AG14" s="2"/>
      <c r="AH14" s="2"/>
    </row>
    <row r="15" spans="1:35" x14ac:dyDescent="0.25">
      <c r="B15" s="31"/>
      <c r="C15" s="31"/>
      <c r="D15" s="33" t="s">
        <v>25</v>
      </c>
      <c r="E15" s="34"/>
      <c r="F15" s="34"/>
      <c r="G15" s="34"/>
      <c r="H15" s="34"/>
      <c r="I15" s="35"/>
      <c r="J15" s="12">
        <f>COUNTIF(K9:K10,"ІІІ ур")</f>
        <v>0</v>
      </c>
      <c r="K15" s="3">
        <f>(J15/J12)*100</f>
        <v>0</v>
      </c>
      <c r="L15" s="33" t="s">
        <v>25</v>
      </c>
      <c r="M15" s="34"/>
      <c r="N15" s="34"/>
      <c r="O15" s="34"/>
      <c r="P15" s="34"/>
      <c r="Q15" s="34"/>
      <c r="R15" s="35"/>
      <c r="S15" s="12">
        <f>COUNTIF(T9:T10,"ІІІ ур")</f>
        <v>0</v>
      </c>
      <c r="T15" s="3">
        <f>(S15/S12)*100</f>
        <v>0</v>
      </c>
      <c r="U15" s="33" t="s">
        <v>25</v>
      </c>
      <c r="V15" s="34"/>
      <c r="W15" s="34"/>
      <c r="X15" s="34"/>
      <c r="Y15" s="34"/>
      <c r="Z15" s="34"/>
      <c r="AA15" s="34"/>
      <c r="AB15" s="34"/>
      <c r="AC15" s="35"/>
      <c r="AD15" s="12">
        <f>COUNTIF(AE9:AE10,"ІІІ ур")</f>
        <v>0</v>
      </c>
      <c r="AE15" s="3">
        <f>(AD15/AD12)*100</f>
        <v>0</v>
      </c>
      <c r="AF15" s="2"/>
      <c r="AG15" s="2"/>
      <c r="AH15" s="2"/>
    </row>
    <row r="16" spans="1:35" x14ac:dyDescent="0.25">
      <c r="B16" s="31"/>
      <c r="C16" s="31"/>
      <c r="D16" s="33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5"/>
      <c r="AG16" s="1" t="s">
        <v>12</v>
      </c>
      <c r="AH16" s="9" t="s">
        <v>9</v>
      </c>
    </row>
    <row r="17" spans="2:34" x14ac:dyDescent="0.25">
      <c r="B17" s="31"/>
      <c r="C17" s="31"/>
      <c r="D17" s="36" t="s">
        <v>19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8"/>
      <c r="AG17" s="8">
        <f>COUNTA(C9:C10)</f>
        <v>2</v>
      </c>
      <c r="AH17" s="8">
        <v>100</v>
      </c>
    </row>
    <row r="18" spans="2:34" x14ac:dyDescent="0.25">
      <c r="B18" s="31"/>
      <c r="C18" s="31"/>
      <c r="D18" s="40" t="s">
        <v>20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12">
        <f>COUNTIF(AH9:AH10,"І ур")</f>
        <v>0</v>
      </c>
      <c r="AH18" s="3">
        <f>(AG18/AG17)*100</f>
        <v>0</v>
      </c>
    </row>
    <row r="19" spans="2:34" x14ac:dyDescent="0.25">
      <c r="B19" s="31"/>
      <c r="C19" s="31"/>
      <c r="D19" s="40" t="s">
        <v>21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12">
        <f>COUNTIF(AH9:AH10,"ІІ ур")</f>
        <v>2</v>
      </c>
      <c r="AH19" s="3">
        <f>(AG19/AG17)*100</f>
        <v>100</v>
      </c>
    </row>
    <row r="20" spans="2:34" x14ac:dyDescent="0.25">
      <c r="B20" s="32"/>
      <c r="C20" s="32"/>
      <c r="D20" s="40" t="s">
        <v>22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12">
        <f>COUNTIF(AH9:AH10,"ІІІ ур")</f>
        <v>0</v>
      </c>
      <c r="AH20" s="3">
        <f>(AG20/AG17)*100</f>
        <v>0</v>
      </c>
    </row>
    <row r="77" spans="10:11" x14ac:dyDescent="0.25">
      <c r="J77" s="10">
        <v>1</v>
      </c>
      <c r="K77" s="10" t="s">
        <v>15</v>
      </c>
    </row>
    <row r="78" spans="10:11" x14ac:dyDescent="0.25">
      <c r="J78" s="10">
        <v>1.6</v>
      </c>
      <c r="K78" s="10" t="s">
        <v>16</v>
      </c>
    </row>
    <row r="79" spans="10:11" x14ac:dyDescent="0.25">
      <c r="J79" s="10">
        <v>2.6</v>
      </c>
      <c r="K79" s="10" t="s">
        <v>17</v>
      </c>
    </row>
  </sheetData>
  <mergeCells count="43">
    <mergeCell ref="L15:R15"/>
    <mergeCell ref="AD7:AD8"/>
    <mergeCell ref="K7:K8"/>
    <mergeCell ref="R7:R8"/>
    <mergeCell ref="S7:S8"/>
    <mergeCell ref="T7:T8"/>
    <mergeCell ref="D14:I14"/>
    <mergeCell ref="L11:R11"/>
    <mergeCell ref="L12:R12"/>
    <mergeCell ref="L13:R13"/>
    <mergeCell ref="L14:R14"/>
    <mergeCell ref="B11:B20"/>
    <mergeCell ref="C11:C20"/>
    <mergeCell ref="D11:I11"/>
    <mergeCell ref="D12:I12"/>
    <mergeCell ref="U14:AC14"/>
    <mergeCell ref="U15:AC15"/>
    <mergeCell ref="D17:AF17"/>
    <mergeCell ref="D15:I15"/>
    <mergeCell ref="D16:AF16"/>
    <mergeCell ref="D18:AF18"/>
    <mergeCell ref="D19:AF19"/>
    <mergeCell ref="D20:AF20"/>
    <mergeCell ref="U11:AC11"/>
    <mergeCell ref="U12:AC12"/>
    <mergeCell ref="U13:AC13"/>
    <mergeCell ref="D13:I13"/>
    <mergeCell ref="A2:AI2"/>
    <mergeCell ref="A3:AI3"/>
    <mergeCell ref="A4:AI4"/>
    <mergeCell ref="B6:AH6"/>
    <mergeCell ref="B7:B8"/>
    <mergeCell ref="C7:C8"/>
    <mergeCell ref="D7:H7"/>
    <mergeCell ref="L7:Q7"/>
    <mergeCell ref="U7:AB7"/>
    <mergeCell ref="AF7:AF8"/>
    <mergeCell ref="AG7:AG8"/>
    <mergeCell ref="AH7:AH8"/>
    <mergeCell ref="I7:I8"/>
    <mergeCell ref="J7:J8"/>
    <mergeCell ref="AE7:AE8"/>
    <mergeCell ref="AC7:A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79"/>
  <sheetViews>
    <sheetView zoomScale="70" zoomScaleNormal="70" workbookViewId="0">
      <selection activeCell="M49" sqref="M49"/>
    </sheetView>
  </sheetViews>
  <sheetFormatPr defaultRowHeight="15" x14ac:dyDescent="0.25"/>
  <cols>
    <col min="2" max="2" width="5" customWidth="1"/>
    <col min="3" max="3" width="27.7109375" customWidth="1"/>
    <col min="4" max="4" width="15.140625" customWidth="1"/>
    <col min="5" max="5" width="9.28515625" customWidth="1"/>
    <col min="6" max="6" width="9.85546875" customWidth="1"/>
    <col min="7" max="7" width="4.42578125" customWidth="1"/>
    <col min="8" max="8" width="5" customWidth="1"/>
    <col min="9" max="9" width="9.5703125" customWidth="1"/>
    <col min="10" max="10" width="7.85546875" customWidth="1"/>
    <col min="11" max="11" width="5" customWidth="1"/>
    <col min="12" max="12" width="7.7109375" customWidth="1"/>
    <col min="13" max="13" width="5.28515625" customWidth="1"/>
    <col min="14" max="15" width="4.7109375" customWidth="1"/>
    <col min="16" max="16" width="10.7109375" customWidth="1"/>
    <col min="17" max="17" width="9" customWidth="1"/>
    <col min="18" max="19" width="5.85546875" customWidth="1"/>
    <col min="20" max="20" width="9.85546875" customWidth="1"/>
    <col min="21" max="21" width="5.85546875" customWidth="1"/>
    <col min="22" max="22" width="8.5703125" customWidth="1"/>
    <col min="23" max="23" width="6.5703125" customWidth="1"/>
    <col min="24" max="24" width="8.85546875" customWidth="1"/>
    <col min="25" max="25" width="6.5703125" customWidth="1"/>
    <col min="26" max="26" width="4.42578125" customWidth="1"/>
    <col min="27" max="27" width="5" customWidth="1"/>
    <col min="28" max="28" width="8.85546875" customWidth="1"/>
  </cols>
  <sheetData>
    <row r="2" spans="1:32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pans="1:32" x14ac:dyDescent="0.25">
      <c r="A3" s="14" t="s">
        <v>79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25">
      <c r="A4" s="14" t="s">
        <v>84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6" spans="1:32" x14ac:dyDescent="0.25">
      <c r="B6" s="15" t="s">
        <v>1</v>
      </c>
      <c r="C6" s="15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5"/>
      <c r="AD6" s="15"/>
      <c r="AE6" s="15"/>
    </row>
    <row r="7" spans="1:32" ht="81.75" customHeight="1" x14ac:dyDescent="0.25">
      <c r="B7" s="17" t="s">
        <v>2</v>
      </c>
      <c r="C7" s="18" t="s">
        <v>3</v>
      </c>
      <c r="D7" s="19" t="s">
        <v>81</v>
      </c>
      <c r="E7" s="20"/>
      <c r="F7" s="21"/>
      <c r="G7" s="27" t="s">
        <v>10</v>
      </c>
      <c r="H7" s="28" t="s">
        <v>11</v>
      </c>
      <c r="I7" s="29" t="s">
        <v>13</v>
      </c>
      <c r="J7" s="22" t="s">
        <v>4</v>
      </c>
      <c r="K7" s="22"/>
      <c r="L7" s="22"/>
      <c r="M7" s="22"/>
      <c r="N7" s="27" t="s">
        <v>10</v>
      </c>
      <c r="O7" s="28" t="s">
        <v>11</v>
      </c>
      <c r="P7" s="29" t="s">
        <v>13</v>
      </c>
      <c r="Q7" s="22" t="s">
        <v>5</v>
      </c>
      <c r="R7" s="22"/>
      <c r="S7" s="22"/>
      <c r="T7" s="22"/>
      <c r="U7" s="22"/>
      <c r="V7" s="22"/>
      <c r="W7" s="22"/>
      <c r="X7" s="22"/>
      <c r="Y7" s="22"/>
      <c r="Z7" s="27" t="s">
        <v>10</v>
      </c>
      <c r="AA7" s="28" t="s">
        <v>11</v>
      </c>
      <c r="AB7" s="29" t="s">
        <v>13</v>
      </c>
      <c r="AC7" s="23" t="s">
        <v>6</v>
      </c>
      <c r="AD7" s="25" t="s">
        <v>7</v>
      </c>
      <c r="AE7" s="26" t="s">
        <v>8</v>
      </c>
    </row>
    <row r="8" spans="1:32" ht="225" customHeight="1" x14ac:dyDescent="0.25">
      <c r="B8" s="17"/>
      <c r="C8" s="17"/>
      <c r="D8" s="13" t="s">
        <v>53</v>
      </c>
      <c r="E8" s="13" t="s">
        <v>54</v>
      </c>
      <c r="F8" s="13" t="s">
        <v>55</v>
      </c>
      <c r="G8" s="27"/>
      <c r="H8" s="28"/>
      <c r="I8" s="29"/>
      <c r="J8" s="13" t="s">
        <v>56</v>
      </c>
      <c r="K8" s="13" t="s">
        <v>57</v>
      </c>
      <c r="L8" s="13" t="s">
        <v>58</v>
      </c>
      <c r="M8" s="13" t="s">
        <v>59</v>
      </c>
      <c r="N8" s="27"/>
      <c r="O8" s="28"/>
      <c r="P8" s="29"/>
      <c r="Q8" s="13" t="s">
        <v>60</v>
      </c>
      <c r="R8" s="13" t="s">
        <v>61</v>
      </c>
      <c r="S8" s="13" t="s">
        <v>62</v>
      </c>
      <c r="T8" s="13" t="s">
        <v>63</v>
      </c>
      <c r="U8" s="13" t="s">
        <v>64</v>
      </c>
      <c r="V8" s="13" t="s">
        <v>65</v>
      </c>
      <c r="W8" s="13" t="s">
        <v>66</v>
      </c>
      <c r="X8" s="13" t="s">
        <v>67</v>
      </c>
      <c r="Y8" s="13" t="s">
        <v>68</v>
      </c>
      <c r="Z8" s="27"/>
      <c r="AA8" s="28"/>
      <c r="AB8" s="29"/>
      <c r="AC8" s="24"/>
      <c r="AD8" s="25"/>
      <c r="AE8" s="26"/>
    </row>
    <row r="9" spans="1:32" ht="15" customHeight="1" x14ac:dyDescent="0.25">
      <c r="B9" s="1">
        <v>1</v>
      </c>
      <c r="C9" s="1" t="s">
        <v>82</v>
      </c>
      <c r="D9" s="1">
        <v>2</v>
      </c>
      <c r="E9" s="1">
        <v>3</v>
      </c>
      <c r="F9" s="1">
        <v>3</v>
      </c>
      <c r="G9" s="4">
        <f>SUM(D9:F9)</f>
        <v>8</v>
      </c>
      <c r="H9" s="5">
        <f>AVERAGE(D9:F9)</f>
        <v>2.6666666666666665</v>
      </c>
      <c r="I9" s="11" t="str">
        <f>IF(D9="","",VLOOKUP(H9,$J$77:$K$79,2,TRUE))</f>
        <v>ІІІ ур</v>
      </c>
      <c r="J9" s="1">
        <v>3</v>
      </c>
      <c r="K9" s="1">
        <v>3</v>
      </c>
      <c r="L9" s="1">
        <v>3</v>
      </c>
      <c r="M9" s="1">
        <v>3</v>
      </c>
      <c r="N9" s="4">
        <f>SUM(J9:M9)</f>
        <v>12</v>
      </c>
      <c r="O9" s="5">
        <f>AVERAGE(J9:M9)</f>
        <v>3</v>
      </c>
      <c r="P9" s="11" t="str">
        <f>IF(H9="","",VLOOKUP(O9,$J$77:$K$79,2,TRUE))</f>
        <v>ІІІ ур</v>
      </c>
      <c r="Q9" s="1">
        <v>3</v>
      </c>
      <c r="R9" s="1">
        <v>2</v>
      </c>
      <c r="S9" s="1">
        <v>2</v>
      </c>
      <c r="T9" s="1">
        <v>3</v>
      </c>
      <c r="U9" s="1">
        <v>3</v>
      </c>
      <c r="V9" s="1">
        <v>3</v>
      </c>
      <c r="W9" s="1">
        <v>3</v>
      </c>
      <c r="X9" s="1">
        <v>2</v>
      </c>
      <c r="Y9" s="1">
        <v>2</v>
      </c>
      <c r="Z9" s="4">
        <f>SUM(Q9:Y9)</f>
        <v>23</v>
      </c>
      <c r="AA9" s="5">
        <f>AVERAGE(Q9:Y9)</f>
        <v>2.5555555555555554</v>
      </c>
      <c r="AB9" s="11" t="str">
        <f>IF(T9="","",VLOOKUP(AA9,$J$77:$K$79,2,TRUE))</f>
        <v>ІІ ур</v>
      </c>
      <c r="AC9" s="7">
        <f>G9+N9+Z9</f>
        <v>43</v>
      </c>
      <c r="AD9" s="6">
        <f>AC9/16</f>
        <v>2.6875</v>
      </c>
      <c r="AE9" s="11" t="str">
        <f>IF(W9="","",VLOOKUP(AD9,$J$77:$K$79,2,TRUE))</f>
        <v>ІІІ ур</v>
      </c>
    </row>
    <row r="10" spans="1:32" ht="15" customHeight="1" x14ac:dyDescent="0.25">
      <c r="B10" s="1">
        <v>2</v>
      </c>
      <c r="C10" s="1" t="s">
        <v>83</v>
      </c>
      <c r="D10" s="1">
        <v>2</v>
      </c>
      <c r="E10" s="1">
        <v>2</v>
      </c>
      <c r="F10" s="1">
        <v>2</v>
      </c>
      <c r="G10" s="4">
        <f t="shared" ref="G10" si="0">SUM(D10:F10)</f>
        <v>6</v>
      </c>
      <c r="H10" s="5">
        <f t="shared" ref="H10" si="1">AVERAGE(D10:F10)</f>
        <v>2</v>
      </c>
      <c r="I10" s="11" t="str">
        <f>IF(D10="","",VLOOKUP(H10,$J$77:$K$79,2,TRUE))</f>
        <v>ІІ ур</v>
      </c>
      <c r="J10" s="1">
        <v>3</v>
      </c>
      <c r="K10" s="1">
        <v>3</v>
      </c>
      <c r="L10" s="1">
        <v>3</v>
      </c>
      <c r="M10" s="1">
        <v>3</v>
      </c>
      <c r="N10" s="4">
        <f t="shared" ref="N10" si="2">SUM(J10:M10)</f>
        <v>12</v>
      </c>
      <c r="O10" s="5">
        <f t="shared" ref="O10" si="3">AVERAGE(J10:M10)</f>
        <v>3</v>
      </c>
      <c r="P10" s="11" t="str">
        <f>IF(H10="","",VLOOKUP(O10,$J$77:$K$79,2,TRUE))</f>
        <v>ІІІ ур</v>
      </c>
      <c r="Q10" s="1">
        <v>3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3</v>
      </c>
      <c r="Y10" s="1">
        <v>3</v>
      </c>
      <c r="Z10" s="4">
        <f t="shared" ref="Z10" si="4">SUM(Q10:Y10)</f>
        <v>21</v>
      </c>
      <c r="AA10" s="5">
        <f t="shared" ref="AA10" si="5">AVERAGE(Q10:Y10)</f>
        <v>2.3333333333333335</v>
      </c>
      <c r="AB10" s="11" t="str">
        <f>IF(T10="","",VLOOKUP(AA10,$J$77:$K$79,2,TRUE))</f>
        <v>ІІ ур</v>
      </c>
      <c r="AC10" s="7">
        <f t="shared" ref="AC10" si="6">G10+N10+Z10</f>
        <v>39</v>
      </c>
      <c r="AD10" s="6">
        <f t="shared" ref="AD10" si="7">AC10/16</f>
        <v>2.4375</v>
      </c>
      <c r="AE10" s="11" t="str">
        <f>IF(W10="","",VLOOKUP(AD10,$J$77:$K$79,2,TRUE))</f>
        <v>ІІ ур</v>
      </c>
    </row>
    <row r="11" spans="1:32" ht="15" customHeight="1" x14ac:dyDescent="0.25">
      <c r="B11" s="30"/>
      <c r="C11" s="30"/>
      <c r="D11" s="33"/>
      <c r="E11" s="34"/>
      <c r="F11" s="34"/>
      <c r="G11" s="35"/>
      <c r="H11" s="1" t="s">
        <v>12</v>
      </c>
      <c r="I11" s="9" t="s">
        <v>9</v>
      </c>
      <c r="J11" s="33"/>
      <c r="K11" s="34"/>
      <c r="L11" s="34"/>
      <c r="M11" s="34"/>
      <c r="N11" s="35"/>
      <c r="O11" s="1" t="s">
        <v>12</v>
      </c>
      <c r="P11" s="9" t="s">
        <v>9</v>
      </c>
      <c r="Q11" s="33"/>
      <c r="R11" s="34"/>
      <c r="S11" s="34"/>
      <c r="T11" s="34"/>
      <c r="U11" s="34"/>
      <c r="V11" s="34"/>
      <c r="W11" s="34"/>
      <c r="X11" s="34"/>
      <c r="Y11" s="34"/>
      <c r="Z11" s="35"/>
      <c r="AA11" s="1" t="s">
        <v>12</v>
      </c>
      <c r="AB11" s="9" t="s">
        <v>9</v>
      </c>
      <c r="AC11" s="2"/>
      <c r="AD11" s="2"/>
      <c r="AE11" s="2"/>
    </row>
    <row r="12" spans="1:32" ht="15" customHeight="1" x14ac:dyDescent="0.25">
      <c r="B12" s="31"/>
      <c r="C12" s="31"/>
      <c r="D12" s="33" t="s">
        <v>18</v>
      </c>
      <c r="E12" s="34"/>
      <c r="F12" s="34"/>
      <c r="G12" s="35"/>
      <c r="H12" s="8">
        <f>COUNTA(C9:C10)</f>
        <v>2</v>
      </c>
      <c r="I12" s="8">
        <v>100</v>
      </c>
      <c r="J12" s="33" t="s">
        <v>18</v>
      </c>
      <c r="K12" s="34"/>
      <c r="L12" s="34"/>
      <c r="M12" s="34"/>
      <c r="N12" s="35"/>
      <c r="O12" s="8">
        <f>COUNTA(C9:C10)</f>
        <v>2</v>
      </c>
      <c r="P12" s="8">
        <v>100</v>
      </c>
      <c r="Q12" s="33" t="s">
        <v>18</v>
      </c>
      <c r="R12" s="34"/>
      <c r="S12" s="34"/>
      <c r="T12" s="34"/>
      <c r="U12" s="34"/>
      <c r="V12" s="34"/>
      <c r="W12" s="34"/>
      <c r="X12" s="34"/>
      <c r="Y12" s="34"/>
      <c r="Z12" s="35"/>
      <c r="AA12" s="8">
        <f>COUNTA(C9:C10)</f>
        <v>2</v>
      </c>
      <c r="AB12" s="8">
        <v>100</v>
      </c>
      <c r="AC12" s="2"/>
      <c r="AD12" s="2"/>
      <c r="AE12" s="2"/>
    </row>
    <row r="13" spans="1:32" ht="15" customHeight="1" x14ac:dyDescent="0.25">
      <c r="B13" s="31"/>
      <c r="C13" s="31"/>
      <c r="D13" s="33" t="s">
        <v>23</v>
      </c>
      <c r="E13" s="34"/>
      <c r="F13" s="34"/>
      <c r="G13" s="35"/>
      <c r="H13" s="12">
        <f>COUNTIF(I9:I10,"І ур")</f>
        <v>0</v>
      </c>
      <c r="I13" s="3">
        <f>(H13/H12)*100</f>
        <v>0</v>
      </c>
      <c r="J13" s="33" t="s">
        <v>23</v>
      </c>
      <c r="K13" s="34"/>
      <c r="L13" s="34"/>
      <c r="M13" s="34"/>
      <c r="N13" s="35"/>
      <c r="O13" s="12">
        <f>COUNTIF(P9:P10,"І ур")</f>
        <v>0</v>
      </c>
      <c r="P13" s="3">
        <f>(O13/O12)*100</f>
        <v>0</v>
      </c>
      <c r="Q13" s="33" t="s">
        <v>23</v>
      </c>
      <c r="R13" s="34"/>
      <c r="S13" s="34"/>
      <c r="T13" s="34"/>
      <c r="U13" s="34"/>
      <c r="V13" s="34"/>
      <c r="W13" s="34"/>
      <c r="X13" s="34"/>
      <c r="Y13" s="34"/>
      <c r="Z13" s="35"/>
      <c r="AA13" s="12">
        <f>COUNTIF(AB9:AB10,"І ур")</f>
        <v>0</v>
      </c>
      <c r="AB13" s="3">
        <f>(AA13/AA12)*100</f>
        <v>0</v>
      </c>
      <c r="AC13" s="2"/>
      <c r="AD13" s="2"/>
      <c r="AE13" s="2"/>
    </row>
    <row r="14" spans="1:32" ht="15" customHeight="1" x14ac:dyDescent="0.25">
      <c r="B14" s="31"/>
      <c r="C14" s="31"/>
      <c r="D14" s="33" t="s">
        <v>24</v>
      </c>
      <c r="E14" s="34"/>
      <c r="F14" s="34"/>
      <c r="G14" s="35"/>
      <c r="H14" s="12">
        <f>COUNTIF(I9:I10,"ІІ ур")</f>
        <v>1</v>
      </c>
      <c r="I14" s="3">
        <f>(H14/H12)*100</f>
        <v>50</v>
      </c>
      <c r="J14" s="33" t="s">
        <v>24</v>
      </c>
      <c r="K14" s="34"/>
      <c r="L14" s="34"/>
      <c r="M14" s="34"/>
      <c r="N14" s="35"/>
      <c r="O14" s="12">
        <f>COUNTIF(P9:P10,"ІІ ур")</f>
        <v>0</v>
      </c>
      <c r="P14" s="3">
        <f>(O14/O12)*100</f>
        <v>0</v>
      </c>
      <c r="Q14" s="33" t="s">
        <v>24</v>
      </c>
      <c r="R14" s="34"/>
      <c r="S14" s="34"/>
      <c r="T14" s="34"/>
      <c r="U14" s="34"/>
      <c r="V14" s="34"/>
      <c r="W14" s="34"/>
      <c r="X14" s="34"/>
      <c r="Y14" s="34"/>
      <c r="Z14" s="35"/>
      <c r="AA14" s="12">
        <f>COUNTIF(AB9:AB10,"ІІ ур")</f>
        <v>2</v>
      </c>
      <c r="AB14" s="3">
        <f>(AA14/AA12)*100</f>
        <v>100</v>
      </c>
      <c r="AC14" s="2"/>
      <c r="AD14" s="2"/>
      <c r="AE14" s="2"/>
    </row>
    <row r="15" spans="1:32" ht="15" customHeight="1" x14ac:dyDescent="0.25">
      <c r="B15" s="31"/>
      <c r="C15" s="31"/>
      <c r="D15" s="33" t="s">
        <v>25</v>
      </c>
      <c r="E15" s="34"/>
      <c r="F15" s="34"/>
      <c r="G15" s="35"/>
      <c r="H15" s="12">
        <f>COUNTIF(I9:I10,"ІІІ ур")</f>
        <v>1</v>
      </c>
      <c r="I15" s="3">
        <f>(H15/H12)*100</f>
        <v>50</v>
      </c>
      <c r="J15" s="33" t="s">
        <v>25</v>
      </c>
      <c r="K15" s="34"/>
      <c r="L15" s="34"/>
      <c r="M15" s="34"/>
      <c r="N15" s="35"/>
      <c r="O15" s="12">
        <f>COUNTIF(P9:P10,"ІІІ ур")</f>
        <v>2</v>
      </c>
      <c r="P15" s="3">
        <f>(O15/O12)*100</f>
        <v>100</v>
      </c>
      <c r="Q15" s="33" t="s">
        <v>25</v>
      </c>
      <c r="R15" s="34"/>
      <c r="S15" s="34"/>
      <c r="T15" s="34"/>
      <c r="U15" s="34"/>
      <c r="V15" s="34"/>
      <c r="W15" s="34"/>
      <c r="X15" s="34"/>
      <c r="Y15" s="34"/>
      <c r="Z15" s="35"/>
      <c r="AA15" s="12">
        <f>COUNTIF(AB9:AB10,"ІІІ ур")</f>
        <v>0</v>
      </c>
      <c r="AB15" s="3">
        <f>(AA15/AA12)*100</f>
        <v>0</v>
      </c>
      <c r="AC15" s="2"/>
      <c r="AD15" s="2"/>
      <c r="AE15" s="2"/>
    </row>
    <row r="16" spans="1:32" x14ac:dyDescent="0.25">
      <c r="B16" s="31"/>
      <c r="C16" s="31"/>
      <c r="D16" s="33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5"/>
      <c r="AD16" s="1" t="s">
        <v>12</v>
      </c>
      <c r="AE16" s="9" t="s">
        <v>9</v>
      </c>
    </row>
    <row r="17" spans="2:31" x14ac:dyDescent="0.25">
      <c r="B17" s="31"/>
      <c r="C17" s="31"/>
      <c r="D17" s="36" t="s">
        <v>19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8"/>
      <c r="AD17" s="8">
        <f>COUNTA(C9:C10)</f>
        <v>2</v>
      </c>
      <c r="AE17" s="8">
        <v>100</v>
      </c>
    </row>
    <row r="18" spans="2:31" x14ac:dyDescent="0.25">
      <c r="B18" s="31"/>
      <c r="C18" s="31"/>
      <c r="D18" s="40" t="s">
        <v>20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12">
        <f>COUNTIF(AE9:AE10,"І ур")</f>
        <v>0</v>
      </c>
      <c r="AE18" s="3">
        <f>(AD18/AD17)*100</f>
        <v>0</v>
      </c>
    </row>
    <row r="19" spans="2:31" x14ac:dyDescent="0.25">
      <c r="B19" s="31"/>
      <c r="C19" s="31"/>
      <c r="D19" s="40" t="s">
        <v>21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12">
        <f>COUNTIF(AE9:AE10,"ІІ ур")</f>
        <v>1</v>
      </c>
      <c r="AE19" s="3">
        <f>(AD19/AD17)*100</f>
        <v>50</v>
      </c>
    </row>
    <row r="20" spans="2:31" x14ac:dyDescent="0.25">
      <c r="B20" s="32"/>
      <c r="C20" s="32"/>
      <c r="D20" s="40" t="s">
        <v>22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12">
        <f>COUNTIF(AE9:AE10,"ІІІ ур")</f>
        <v>1</v>
      </c>
      <c r="AE20" s="3">
        <f>(AD20/AD17)*100</f>
        <v>50</v>
      </c>
    </row>
    <row r="77" spans="10:11" x14ac:dyDescent="0.25">
      <c r="J77" s="10">
        <v>1</v>
      </c>
      <c r="K77" s="10" t="s">
        <v>15</v>
      </c>
    </row>
    <row r="78" spans="10:11" x14ac:dyDescent="0.25">
      <c r="J78" s="10">
        <v>1.6</v>
      </c>
      <c r="K78" s="10" t="s">
        <v>16</v>
      </c>
    </row>
    <row r="79" spans="10:11" x14ac:dyDescent="0.25">
      <c r="J79" s="10">
        <v>2.6</v>
      </c>
      <c r="K79" s="10" t="s">
        <v>17</v>
      </c>
    </row>
  </sheetData>
  <mergeCells count="43">
    <mergeCell ref="D16:AC16"/>
    <mergeCell ref="Q11:Z11"/>
    <mergeCell ref="Q12:Z12"/>
    <mergeCell ref="Q13:Z13"/>
    <mergeCell ref="Q14:Z14"/>
    <mergeCell ref="Q15:Z15"/>
    <mergeCell ref="H7:H8"/>
    <mergeCell ref="I7:I8"/>
    <mergeCell ref="N7:N8"/>
    <mergeCell ref="O7:O8"/>
    <mergeCell ref="P7:P8"/>
    <mergeCell ref="D18:AC18"/>
    <mergeCell ref="D19:AC19"/>
    <mergeCell ref="D20:AC20"/>
    <mergeCell ref="B11:B20"/>
    <mergeCell ref="C11:C20"/>
    <mergeCell ref="D11:G11"/>
    <mergeCell ref="D12:G12"/>
    <mergeCell ref="D13:G13"/>
    <mergeCell ref="D14:G14"/>
    <mergeCell ref="D15:G15"/>
    <mergeCell ref="J11:N11"/>
    <mergeCell ref="J12:N12"/>
    <mergeCell ref="J13:N13"/>
    <mergeCell ref="D17:AC17"/>
    <mergeCell ref="J14:N14"/>
    <mergeCell ref="J15:N15"/>
    <mergeCell ref="A2:AF2"/>
    <mergeCell ref="A3:AF3"/>
    <mergeCell ref="A4:AF4"/>
    <mergeCell ref="B6:AE6"/>
    <mergeCell ref="B7:B8"/>
    <mergeCell ref="C7:C8"/>
    <mergeCell ref="D7:F7"/>
    <mergeCell ref="J7:M7"/>
    <mergeCell ref="Q7:Y7"/>
    <mergeCell ref="AC7:AC8"/>
    <mergeCell ref="Z7:Z8"/>
    <mergeCell ref="AD7:AD8"/>
    <mergeCell ref="AE7:AE8"/>
    <mergeCell ref="G7:G8"/>
    <mergeCell ref="AA7:AA8"/>
    <mergeCell ref="AB7:A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2023-08-18T16:13:10Z</dcterms:modified>
</cp:coreProperties>
</file>